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19635" windowHeight="7530"/>
  </bookViews>
  <sheets>
    <sheet name="Sheet1" sheetId="1" r:id="rId1"/>
  </sheets>
  <definedNames>
    <definedName name="_xlnm._FilterDatabase" localSheetId="0" hidden="1">Sheet1!$A$1:$J$102</definedName>
  </definedNames>
  <calcPr calcId="144525"/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B8BCDEC1A33B4DDD93F75DD7671A0621" descr="DSCN1369"/>
        <xdr:cNvPicPr/>
      </xdr:nvPicPr>
      <xdr:blipFill>
        <a:blip r:embed="rId1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3" name="ID_B0EA3D5E3E224BFD8F4F7C6B3370F876" descr="DSCN1372"/>
        <xdr:cNvPicPr/>
      </xdr:nvPicPr>
      <xdr:blipFill>
        <a:blip r:embed="rId2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4" name="ID_26C809C5719141B7AA5EC31B244BF262" descr="DSCN1373"/>
        <xdr:cNvPicPr/>
      </xdr:nvPicPr>
      <xdr:blipFill>
        <a:blip r:embed="rId3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5" name="ID_6000DE436845480096127D3D8A6DCC4C" descr="DSCN1374"/>
        <xdr:cNvPicPr/>
      </xdr:nvPicPr>
      <xdr:blipFill>
        <a:blip r:embed="rId4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6" name="ID_0C29CE80222244B5B787AF4C0D5BC239" descr="DSCN1381"/>
        <xdr:cNvPicPr/>
      </xdr:nvPicPr>
      <xdr:blipFill>
        <a:blip r:embed="rId5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7" name="ID_5D732B3B782843E2B5244EA9FA17A8E9" descr="DSCN1382"/>
        <xdr:cNvPicPr/>
      </xdr:nvPicPr>
      <xdr:blipFill>
        <a:blip r:embed="rId6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8" name="ID_D10B138B1F35416899FD2A424F268693" descr="DSCN1383"/>
        <xdr:cNvPicPr/>
      </xdr:nvPicPr>
      <xdr:blipFill>
        <a:blip r:embed="rId7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9" name="ID_96E206FC187A4CB5BD2222436A7B8700" descr="DSCN1384"/>
        <xdr:cNvPicPr/>
      </xdr:nvPicPr>
      <xdr:blipFill>
        <a:blip r:embed="rId8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11" name="ID_F1C7A0792E87424CB839D3047608D9C5" descr="DSCN1385"/>
        <xdr:cNvPicPr/>
      </xdr:nvPicPr>
      <xdr:blipFill>
        <a:blip r:embed="rId9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12" name="ID_A6B2C015C1CD42AD8835B95E6BC4B7F0" descr="DSCN1386"/>
        <xdr:cNvPicPr/>
      </xdr:nvPicPr>
      <xdr:blipFill>
        <a:blip r:embed="rId10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13" name="ID_2D45DA0B240A4EFD8B3170B6A995C534" descr="DSCN1387"/>
        <xdr:cNvPicPr/>
      </xdr:nvPicPr>
      <xdr:blipFill>
        <a:blip r:embed="rId11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14" name="ID_1C4A525E8A6B4FF282007EEAC68C623D" descr="DSCN1389"/>
        <xdr:cNvPicPr/>
      </xdr:nvPicPr>
      <xdr:blipFill>
        <a:blip r:embed="rId12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15" name="ID_C5FDCCBFF76A496E8631E43FFC17BDE4" descr="DSCN1390"/>
        <xdr:cNvPicPr/>
      </xdr:nvPicPr>
      <xdr:blipFill>
        <a:blip r:embed="rId13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17" name="ID_7879711B326149CAA5985A4EFD1D099C" descr="DSCN1391"/>
        <xdr:cNvPicPr/>
      </xdr:nvPicPr>
      <xdr:blipFill>
        <a:blip r:embed="rId14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18" name="ID_608478EC316C4738BC40D163A1F7DEFB" descr="DSCN1392"/>
        <xdr:cNvPicPr/>
      </xdr:nvPicPr>
      <xdr:blipFill>
        <a:blip r:embed="rId15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19" name="ID_E66086D1346148D2982B171B00FE719E" descr="DSCN1393"/>
        <xdr:cNvPicPr/>
      </xdr:nvPicPr>
      <xdr:blipFill>
        <a:blip r:embed="rId16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20" name="ID_5C0721E3F9B14FABBE064D128CA7F90F" descr="DSCN1394"/>
        <xdr:cNvPicPr/>
      </xdr:nvPicPr>
      <xdr:blipFill>
        <a:blip r:embed="rId17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21" name="ID_45241A4B031A4750AA4FCD3AFF6FAB10" descr="DSCN1395"/>
        <xdr:cNvPicPr/>
      </xdr:nvPicPr>
      <xdr:blipFill>
        <a:blip r:embed="rId18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22" name="ID_2725851324344AA1BF8E100753DC31B4" descr="DSCN1397"/>
        <xdr:cNvPicPr/>
      </xdr:nvPicPr>
      <xdr:blipFill>
        <a:blip r:embed="rId19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23" name="ID_2DD91941199748A68C271BAB0290A087" descr="DSCN1399"/>
        <xdr:cNvPicPr/>
      </xdr:nvPicPr>
      <xdr:blipFill>
        <a:blip r:embed="rId20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24" name="ID_AD16791B4EB14C9A9252B0B8071871A3" descr="DSCN1398"/>
        <xdr:cNvPicPr/>
      </xdr:nvPicPr>
      <xdr:blipFill>
        <a:blip r:embed="rId21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25" name="ID_362E7212182E452EAC9D770859F72DE5" descr="DSCN1400"/>
        <xdr:cNvPicPr/>
      </xdr:nvPicPr>
      <xdr:blipFill>
        <a:blip r:embed="rId22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26" name="ID_7FEE9C34A92A447088EA6F2992FF652C" descr="DSCN1401"/>
        <xdr:cNvPicPr/>
      </xdr:nvPicPr>
      <xdr:blipFill>
        <a:blip r:embed="rId23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27" name="ID_9CDDE5C068A44D978591B00E06047C02" descr="DSCN1402"/>
        <xdr:cNvPicPr/>
      </xdr:nvPicPr>
      <xdr:blipFill>
        <a:blip r:embed="rId24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28" name="ID_FF13CBFBEF294E36AE271F3EDB1535BB" descr="DSCN1403"/>
        <xdr:cNvPicPr/>
      </xdr:nvPicPr>
      <xdr:blipFill>
        <a:blip r:embed="rId25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29" name="ID_744DD29E92E04CC49E1535DEE2C2D4C0" descr="DSCN1405"/>
        <xdr:cNvPicPr/>
      </xdr:nvPicPr>
      <xdr:blipFill>
        <a:blip r:embed="rId26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30" name="ID_53FE4ECD01D843F4AFC20C8959FEFB1D" descr="DSCN1404"/>
        <xdr:cNvPicPr/>
      </xdr:nvPicPr>
      <xdr:blipFill>
        <a:blip r:embed="rId27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31" name="ID_D73DCA7AB733447D965D5BAE0068BDBD" descr="DSCN1406"/>
        <xdr:cNvPicPr/>
      </xdr:nvPicPr>
      <xdr:blipFill>
        <a:blip r:embed="rId28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32" name="ID_586A8A2AEC904DDBB12520E62053B590" descr="DSCN1407"/>
        <xdr:cNvPicPr/>
      </xdr:nvPicPr>
      <xdr:blipFill>
        <a:blip r:embed="rId29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33" name="ID_F9C5E6A3E58742A3B6E621696CD2F202" descr="DSCN1409"/>
        <xdr:cNvPicPr/>
      </xdr:nvPicPr>
      <xdr:blipFill>
        <a:blip r:embed="rId30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34" name="ID_D73A654CA3A9456885FC55E144F574AC" descr="DSCN1410"/>
        <xdr:cNvPicPr/>
      </xdr:nvPicPr>
      <xdr:blipFill>
        <a:blip r:embed="rId31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35" name="ID_5BE9808DD58E4B3992B57BEB7F9DDADE" descr="DSCN1411"/>
        <xdr:cNvPicPr/>
      </xdr:nvPicPr>
      <xdr:blipFill>
        <a:blip r:embed="rId32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36" name="ID_026B05A7F3E5444497DA5124DC7FD9F5" descr="DSCN1412"/>
        <xdr:cNvPicPr/>
      </xdr:nvPicPr>
      <xdr:blipFill>
        <a:blip r:embed="rId33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37" name="ID_30F4B22057874C3F9D4049C112140419" descr="DSCN1413"/>
        <xdr:cNvPicPr/>
      </xdr:nvPicPr>
      <xdr:blipFill>
        <a:blip r:embed="rId34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38" name="ID_D8EC8B7B7BB5469DA56135F481A7134A" descr="DSCN1414"/>
        <xdr:cNvPicPr/>
      </xdr:nvPicPr>
      <xdr:blipFill>
        <a:blip r:embed="rId35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39" name="ID_538A542961AF4D84AB3E42D5E5120025" descr="DSCN1415"/>
        <xdr:cNvPicPr/>
      </xdr:nvPicPr>
      <xdr:blipFill>
        <a:blip r:embed="rId36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40" name="ID_096314FF49D94B0FB792FB4071B20EBF" descr="DSCN1416"/>
        <xdr:cNvPicPr/>
      </xdr:nvPicPr>
      <xdr:blipFill>
        <a:blip r:embed="rId37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41" name="ID_CA88DC3A261F47938A260E25AF507C76" descr="DSCN1417"/>
        <xdr:cNvPicPr/>
      </xdr:nvPicPr>
      <xdr:blipFill>
        <a:blip r:embed="rId38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42" name="ID_44AB7AE9F2FC4E1CA0248D7C9C89408F" descr="DSCN1418"/>
        <xdr:cNvPicPr/>
      </xdr:nvPicPr>
      <xdr:blipFill>
        <a:blip r:embed="rId39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44" name="ID_D0ADDCE6F508452CB38C512D7367D3D3" descr="DSCN1419"/>
        <xdr:cNvPicPr/>
      </xdr:nvPicPr>
      <xdr:blipFill>
        <a:blip r:embed="rId40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45" name="ID_F1F1787E7BB743D1A188AB1CBB259B68" descr="DSCN1420"/>
        <xdr:cNvPicPr/>
      </xdr:nvPicPr>
      <xdr:blipFill>
        <a:blip r:embed="rId41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46" name="ID_7825694679904A71B7097EF185B7D28A" descr="DSCN1421"/>
        <xdr:cNvPicPr/>
      </xdr:nvPicPr>
      <xdr:blipFill>
        <a:blip r:embed="rId42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47" name="ID_1B14923A8C68482C99C6AA706E4E3F00" descr="DSCN1422"/>
        <xdr:cNvPicPr/>
      </xdr:nvPicPr>
      <xdr:blipFill>
        <a:blip r:embed="rId43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48" name="ID_E1C8155BA2F9457D967E157FA6798320" descr="DSCN1423"/>
        <xdr:cNvPicPr/>
      </xdr:nvPicPr>
      <xdr:blipFill>
        <a:blip r:embed="rId44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49" name="ID_D31D9DC61DD642108192BF380C7AA78B" descr="DSCN1424"/>
        <xdr:cNvPicPr/>
      </xdr:nvPicPr>
      <xdr:blipFill>
        <a:blip r:embed="rId45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50" name="ID_0ED1C48DE41042C182B41A1E0FB6B557" descr="DSCN1425"/>
        <xdr:cNvPicPr/>
      </xdr:nvPicPr>
      <xdr:blipFill>
        <a:blip r:embed="rId46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51" name="ID_ED6B0E071F314081B76F466FE0E031DF" descr="DSCN1426"/>
        <xdr:cNvPicPr/>
      </xdr:nvPicPr>
      <xdr:blipFill>
        <a:blip r:embed="rId47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52" name="ID_2FE18E21449E451BBE83C4FCAF55DC4E" descr="DSCN1430"/>
        <xdr:cNvPicPr/>
      </xdr:nvPicPr>
      <xdr:blipFill>
        <a:blip r:embed="rId48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53" name="ID_BDED03E48B744B108A20B9B02F32B2F6" descr="DSCN1431"/>
        <xdr:cNvPicPr/>
      </xdr:nvPicPr>
      <xdr:blipFill>
        <a:blip r:embed="rId49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54" name="ID_E06595B6E4F542789C11AC29437FA1F0" descr="DSCN1432"/>
        <xdr:cNvPicPr/>
      </xdr:nvPicPr>
      <xdr:blipFill>
        <a:blip r:embed="rId50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55" name="ID_D540A6B679F0410580E0858B9C5BE8AE" descr="DSCN1433"/>
        <xdr:cNvPicPr/>
      </xdr:nvPicPr>
      <xdr:blipFill>
        <a:blip r:embed="rId51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<sst xmlns="http://schemas.openxmlformats.org/spreadsheetml/2006/main" count="298" uniqueCount="149">
  <si>
    <t>CARD DESCRIPTION</t>
  </si>
  <si>
    <t>OWNER</t>
  </si>
  <si>
    <t>PHOTO</t>
  </si>
  <si>
    <t>PSA SERIAL #</t>
  </si>
  <si>
    <t>INSPECTION</t>
  </si>
  <si>
    <t>COST</t>
  </si>
  <si>
    <t>RAW</t>
  </si>
  <si>
    <t>PSA 10</t>
  </si>
  <si>
    <t>POSSIBLE UPCHARGE</t>
  </si>
  <si>
    <t>23 PHOENIX KYLER MURRAY SP-PURPLE</t>
  </si>
  <si>
    <t>RAY</t>
  </si>
  <si>
    <t>NO</t>
  </si>
  <si>
    <t>AUTO MANIA BO NIX 6/10</t>
  </si>
  <si>
    <t xml:space="preserve">PRO SET JUSTIN FIELDS AUTO RC 2/10 </t>
  </si>
  <si>
    <t>PANINI DRAFT PICKS C.J. STROUD PRIZM BREAK BLUE 65/99</t>
  </si>
  <si>
    <t>85-150</t>
  </si>
  <si>
    <t>22 BOWMAN UNIVERSITY CHROME PROSPECTS 50 CALEB WILLIAMS PURPLE MINI DIAMOND 330/399</t>
  </si>
  <si>
    <t>AUTO MANIA PATRICK MAHOMES 1/1</t>
  </si>
  <si>
    <t>CHRISTIAN MCCAFFREY RATED ROOKIE</t>
  </si>
  <si>
    <t>15-169</t>
  </si>
  <si>
    <t>SELECT PUKA NACUA ORANGE DIE CUT 284/399</t>
  </si>
  <si>
    <t>21 PANINI PRIZM RED CRACKED ICE AMON-RA ST. BROWNRAY</t>
  </si>
  <si>
    <t>20-35</t>
  </si>
  <si>
    <t>23 PRIZM RASHEE RICE PANDORA</t>
  </si>
  <si>
    <t>67-125</t>
  </si>
  <si>
    <t>23 DONRUSS OPTIC PUKA NACUA BLUE HYPER</t>
  </si>
  <si>
    <t>39-72</t>
  </si>
  <si>
    <t>23 ABSOLUTE PUKA NACUA RED 473/499</t>
  </si>
  <si>
    <t>23 PRIZM TRAVIS KELCE PANDORA</t>
  </si>
  <si>
    <t>50-100</t>
  </si>
  <si>
    <t>23 PRIZM CEEDEE LAMB PANDORA</t>
  </si>
  <si>
    <t>30-85</t>
  </si>
  <si>
    <t>20 SELECT JUSTIN JEFFERSON SILVER PRIZM</t>
  </si>
  <si>
    <t>$10-$65</t>
  </si>
  <si>
    <t>23 PRIZM DRAFT PICKS "ON CAMPUS" JOE BURROW</t>
  </si>
  <si>
    <t>245-455</t>
  </si>
  <si>
    <t>YES</t>
  </si>
  <si>
    <t>22 SELECT PATRICK MAHOMES ZEBRA DIE CUT</t>
  </si>
  <si>
    <t>209-501</t>
  </si>
  <si>
    <t>23 SELECT JOSH ALLEN ZEBRA</t>
  </si>
  <si>
    <t>145-147</t>
  </si>
  <si>
    <t>18LEAF FLASH BAKER MAYFIELD</t>
  </si>
  <si>
    <t>75-83</t>
  </si>
  <si>
    <t>15 TOPPSFIELD ACCESS MIKE EVANS</t>
  </si>
  <si>
    <t>19-65</t>
  </si>
  <si>
    <t>2 LEAF METAL CALEB WILLIAMS AUTO 2/8</t>
  </si>
  <si>
    <t>144-438</t>
  </si>
  <si>
    <t>23 AUTO MANIA PUKA NACUA 2/3</t>
  </si>
  <si>
    <t>125-165</t>
  </si>
  <si>
    <t>23 PANINI DRAFT PICKS AUTOGRAPHS RED PUKA NACUA</t>
  </si>
  <si>
    <t>53-98</t>
  </si>
  <si>
    <t>23 LEAF EXOTIC ANTONY RICHARDSON 4/5</t>
  </si>
  <si>
    <t>50-60</t>
  </si>
  <si>
    <t>23 CLEARLY DONRUSS PURPLE PUKA NACUA AUTO 037/175</t>
  </si>
  <si>
    <t>23 PHOENIX MICAH PARSONS SP-AUTO ORANGE12/50</t>
  </si>
  <si>
    <t>70-85</t>
  </si>
  <si>
    <t>23 PRO SET PLATINUM XAVIER WORTHY AUTO 17/20</t>
  </si>
  <si>
    <t>135-145</t>
  </si>
  <si>
    <t>21 PRIZM DRAFT PCKS "ON CAMPUS" PATRICK MAHOMES II</t>
  </si>
  <si>
    <t>31-197</t>
  </si>
  <si>
    <t>23 PRIZM PATRICK MAHOMES II PANDORA</t>
  </si>
  <si>
    <t>15-278</t>
  </si>
  <si>
    <t>23 DORUSS OPTIC CJ STROUD HOLO</t>
  </si>
  <si>
    <t>275-506</t>
  </si>
  <si>
    <t>23 ROOKIES AND STARS THRILLERS CJ STROUD RED LONGEVITY</t>
  </si>
  <si>
    <t>141-263</t>
  </si>
  <si>
    <t>23 PANINI ABSOLUTE DAK PRESCOTT EXPLOSIVE</t>
  </si>
  <si>
    <t>240-350</t>
  </si>
  <si>
    <t>23 DONRUSS VICTOR WEMBANYAMA HOLO RED LASER</t>
  </si>
  <si>
    <t>33-83</t>
  </si>
  <si>
    <t>91 LEAF GOLD ROOKIES JEFF BAGWELL</t>
  </si>
  <si>
    <t>126-233</t>
  </si>
  <si>
    <t>23 PHOENIX BIJAN ROBINSON PURPLE SEISMIC 076/125</t>
  </si>
  <si>
    <t>23 PHOENIX AMARI COOPER PURPLE SEISMIC 025/125</t>
  </si>
  <si>
    <t>17 DONRUSS RATED ROOKIE PRESS PROOF PATRICK MAHOMES II</t>
  </si>
  <si>
    <t>59-1429</t>
  </si>
  <si>
    <t>23 MOSAIC JOSH ALLEN NATIONL PRIDE RED SPARKLE</t>
  </si>
  <si>
    <t>$7-$21</t>
  </si>
  <si>
    <t>23 ROOKIE AND STARS JOSH ALLEN THRILLERS PINK 01/75</t>
  </si>
  <si>
    <t>35-100</t>
  </si>
  <si>
    <t>23 PRIZM NO HUDDLE JOE BURROW</t>
  </si>
  <si>
    <t>68-127</t>
  </si>
  <si>
    <t>23 PRIZM ISIAH PACHECO PANDORA</t>
  </si>
  <si>
    <t>98-182</t>
  </si>
  <si>
    <t>23 DONRUSS OPTIC CJ STROUD MY HOUSE</t>
  </si>
  <si>
    <t>JESSE</t>
  </si>
  <si>
    <t>23 SELECT DRAFT PICKS ANTHONY RICHADSON DRAGON SCALE</t>
  </si>
  <si>
    <t>22-48</t>
  </si>
  <si>
    <t>23 SELECT CAM WHITMORE BLUE PRIZM 02/99</t>
  </si>
  <si>
    <t xml:space="preserve">23 SELECT CONCOUSE SILVER SEISMIC VICTOR WEMBANYAMA </t>
  </si>
  <si>
    <t>36-65</t>
  </si>
  <si>
    <t>23 SELECT VICTOR WEMBANYAMA ORANGE FLASH</t>
  </si>
  <si>
    <t>23 MOSAIC ELEVATE BRADON MILLER GREEN</t>
  </si>
  <si>
    <t>2.50-20</t>
  </si>
  <si>
    <t>21 SELECT KAI JONES PREMIER LEVEL SILVE /8</t>
  </si>
  <si>
    <t>23 MOSAIC CITY EDITION AMEN THOMPSON BLUE</t>
  </si>
  <si>
    <t>23 MOSAIC AMEN THOMPSON GREEN</t>
  </si>
  <si>
    <t>23 MOSAIC CAM WHITMORE BLUE</t>
  </si>
  <si>
    <t>23 SELECT STETSON BENNETT IV ZEBRA DIE CUT</t>
  </si>
  <si>
    <t>HARLEY</t>
  </si>
  <si>
    <t>18 DONRUSS ELITE PEN PALS DUALS AUTO CALVIN RIDLEY/DJ MOORE</t>
  </si>
  <si>
    <t xml:space="preserve">23 SELECT FIELD LEVEL MIKE EVANS BLUE 01/49 </t>
  </si>
  <si>
    <t>23 DONRUSS OPTIC PUKA NACUA BLUE</t>
  </si>
  <si>
    <t>20 CLEARLY DONRUSS RATED ROOKIE JOE BURROW</t>
  </si>
  <si>
    <t>22 MOSAIC JOSH ALLEN GENESIS NATIONAL PRIDE</t>
  </si>
  <si>
    <t>23 MOSAIC SPARKLE JORDAN LOVE RED</t>
  </si>
  <si>
    <t>23 PRIZM PUKA NAKUA ORANGE ICE</t>
  </si>
  <si>
    <t>23PRIZM JORDAN ADDISON ORANGE PRIZM</t>
  </si>
  <si>
    <t>23 ZENITH DALTON KINCAID 3RD DOWN 10/35</t>
  </si>
  <si>
    <t>21 SELECT PRIZM DEVONTA SMITH ZEBRA DIE CUT</t>
  </si>
  <si>
    <t>23 LUMINANCE DALTON KINCAID AUTO YEAR ONE</t>
  </si>
  <si>
    <t>23 DONRUS OPTIC PUKA NACUA GREEN LASER</t>
  </si>
  <si>
    <t>23 TOPPS ARCHIVES FAN FAVORITE ANTHONY VOLPE AUTO GREEN FOIL 37/99</t>
  </si>
  <si>
    <t>23 PHOENIX PUKA NACUA ORANGE/BLUE 77/99</t>
  </si>
  <si>
    <t>23 MOSAIC LAMAR JACKSON GREEN SPARKLE 5/8</t>
  </si>
  <si>
    <t>23 DONRUSS OPTIC PUKA NACUA GREEN</t>
  </si>
  <si>
    <t>23 PRIZM PUKA NAKUA GREEN WAVE</t>
  </si>
  <si>
    <t>23 LEAF METAL DEVON ACHANE GREEN AUTO 5/10</t>
  </si>
  <si>
    <t>16 DONRUSS OPTIC JASON WITTEN</t>
  </si>
  <si>
    <t>18 PANINI ELITE DRAFT PICKS JOSH ALLEN</t>
  </si>
  <si>
    <t>23 SELECT DRAFT PICKS BY NUMBERS JOSH ALLEN TIE-DYE 08/25</t>
  </si>
  <si>
    <t>23 PRIZM TYREEK HILL BLACK AND WHITE CHECKER BOARD</t>
  </si>
  <si>
    <t>23 TOPPS CHROME UPDATE ALL STAR GAME AUTO COREY SEAGER GOLD 21/50</t>
  </si>
  <si>
    <t>23 ABSOLUTE JACK CAMPBELL SIGNATURE GOLD MOSAIC 06/10</t>
  </si>
  <si>
    <t>23 OBSIDIAN EQUINOX WILL LEVIS ELECTRIC ETCH ASIA RED FLOOD</t>
  </si>
  <si>
    <t>23 MOSAIC ELEVATTE VICTOR WEBANYAMA</t>
  </si>
  <si>
    <t>23 TOPPS COMPOSITE CHROME ALL-ETCH WILL LEVIS PINK REFRACTOR</t>
  </si>
  <si>
    <t>23 TOPPS COMPOSITE CJ STROUD</t>
  </si>
  <si>
    <t>23 TOPPS CHROME BLACK COMPOSITE CJ STROUD</t>
  </si>
  <si>
    <t>21 DONRUSS OPTIC DERRICK HENRY BLACK 03/10</t>
  </si>
  <si>
    <t>23 OBSIDIAN MICHAEL MAYER ETCH YELLOW 09/10</t>
  </si>
  <si>
    <t>23 OBSIDIAN DERICK HALL ELECTRIC ETCH ASIA RED FLOOD 78/99</t>
  </si>
  <si>
    <t>23 PHOENIX BAKER MAYFIELD ORANGE LAVA 54/99</t>
  </si>
  <si>
    <t xml:space="preserve">23 PHONIX CONTOURS PUKA NACUA </t>
  </si>
  <si>
    <t>23 PRIZM DE'VON ACHANE RED/WHITE/BLUE</t>
  </si>
  <si>
    <t>23 PRIZM DRAFT PICKS PUKA NACUA PURPLE WAVE</t>
  </si>
  <si>
    <t>23 PHOENIX FLAME THROWERS CJ STROUD SILVER SEISMIC</t>
  </si>
  <si>
    <t>23 PHOENIX FIRE FORGED CJ STROUD SILVER HOLO</t>
  </si>
  <si>
    <t>23 TOPPS COMPOSITE CHROME ALL ETCH CJ STROUD REFRACTOR</t>
  </si>
  <si>
    <t>23 TOPPS COMPOSITE CJ STROUD REFRACTOR</t>
  </si>
  <si>
    <t>22 ORIGINS AIDAN HUTCHINSON JUMBO PATCH AUTO</t>
  </si>
  <si>
    <t>33-102</t>
  </si>
  <si>
    <t>23 ZENITH DALTON KINCAID RPA 118/299</t>
  </si>
  <si>
    <t>23 CHRONICLE GOLD STANDARD DRAFT PICKS DE'VON ACHANE RPA</t>
  </si>
  <si>
    <t>07 UPPERDECK SP AUTHENTIC BY THE NUMBER PAUL PIERCE PATCH AUTO 50/75</t>
  </si>
  <si>
    <t>24 TOPPS COMPOSITE ANTHONY RICHARDSON ORANGE 24/25</t>
  </si>
  <si>
    <t>23 CLEARLY DONRUSS PUKA NACUA AUTO RED 20/49</t>
  </si>
  <si>
    <t>23 DONRUSS 46 RECEPTIONS DAWSON KNOX PURPLE 39/46</t>
  </si>
  <si>
    <t>23 MOSAIC ROB GRONKOWSKI BLUE SPARKLE</t>
  </si>
</sst>
</file>

<file path=xl/styles.xml><?xml version="1.0" encoding="utf-8"?>
<styleSheet xmlns="http://schemas.openxmlformats.org/spreadsheetml/2006/main" xmlns:xr9="http://schemas.microsoft.com/office/spreadsheetml/2016/revision9">
  <numFmts count="5">
    <numFmt numFmtId="8" formatCode="&quot;$&quot;#,##0.00_);[Red]\(&quot;$&quot;#,##0.00\)"/>
    <numFmt numFmtId="42" formatCode="_(&quot;$&quot;* #,##0_);_(&quot;$&quot;* \(#,##0\);_(&quot;$&quot;* &quot;-&quot;_);_(@_)"/>
    <numFmt numFmtId="44" formatCode="_(&quot;$&quot;* #,##0.00_);_(&quot;$&quot;* \(#,##0.00\);_(&quot;$&quot;* &quot;-&quot;??_);_(@_)"/>
    <numFmt numFmtId="176" formatCode="_ * #,##0.00_ ;_ * \-#,##0.00_ ;_ * &quot;-&quot;??_ ;_ @_ "/>
    <numFmt numFmtId="177" formatCode="_ * #,##0_ ;_ * \-#,##0_ ;_ * &quot;-&quot;_ ;_ @_ "/>
  </numFmts>
  <fonts count="23">
    <font>
      <sz val="11"/>
      <color theme="1"/>
      <name val="Calibri"/>
      <charset val="134"/>
      <scheme val="minor"/>
    </font>
    <font>
      <b/>
      <sz val="24"/>
      <color theme="1"/>
      <name val="Calibri"/>
      <charset val="134"/>
      <scheme val="minor"/>
    </font>
    <font>
      <b/>
      <sz val="11"/>
      <color theme="1"/>
      <name val="Calibri"/>
      <charset val="134"/>
      <scheme val="minor"/>
    </font>
    <font>
      <b/>
      <sz val="11"/>
      <color theme="0"/>
      <name val="Calibri"/>
      <charset val="134"/>
      <scheme val="minor"/>
    </font>
    <font>
      <u/>
      <sz val="11"/>
      <color rgb="FF0000FF"/>
      <name val="Calibri"/>
      <charset val="0"/>
      <scheme val="minor"/>
    </font>
    <font>
      <u/>
      <sz val="11"/>
      <color rgb="FF800080"/>
      <name val="Calibri"/>
      <charset val="0"/>
      <scheme val="minor"/>
    </font>
    <font>
      <sz val="11"/>
      <color rgb="FFFF0000"/>
      <name val="Calibri"/>
      <charset val="0"/>
      <scheme val="minor"/>
    </font>
    <font>
      <b/>
      <sz val="18"/>
      <color theme="3"/>
      <name val="Calibri"/>
      <charset val="134"/>
      <scheme val="minor"/>
    </font>
    <font>
      <i/>
      <sz val="11"/>
      <color rgb="FF7F7F7F"/>
      <name val="Calibri"/>
      <charset val="0"/>
      <scheme val="minor"/>
    </font>
    <font>
      <b/>
      <sz val="15"/>
      <color theme="3"/>
      <name val="Calibri"/>
      <charset val="134"/>
      <scheme val="minor"/>
    </font>
    <font>
      <b/>
      <sz val="13"/>
      <color theme="3"/>
      <name val="Calibri"/>
      <charset val="134"/>
      <scheme val="minor"/>
    </font>
    <font>
      <b/>
      <sz val="11"/>
      <color theme="3"/>
      <name val="Calibri"/>
      <charset val="134"/>
      <scheme val="minor"/>
    </font>
    <font>
      <sz val="11"/>
      <color rgb="FF3F3F76"/>
      <name val="Calibri"/>
      <charset val="0"/>
      <scheme val="minor"/>
    </font>
    <font>
      <b/>
      <sz val="11"/>
      <color rgb="FF3F3F3F"/>
      <name val="Calibri"/>
      <charset val="0"/>
      <scheme val="minor"/>
    </font>
    <font>
      <b/>
      <sz val="11"/>
      <color rgb="FFFA7D00"/>
      <name val="Calibri"/>
      <charset val="0"/>
      <scheme val="minor"/>
    </font>
    <font>
      <b/>
      <sz val="11"/>
      <color rgb="FFFFFFFF"/>
      <name val="Calibri"/>
      <charset val="0"/>
      <scheme val="minor"/>
    </font>
    <font>
      <sz val="11"/>
      <color rgb="FFFA7D00"/>
      <name val="Calibri"/>
      <charset val="0"/>
      <scheme val="minor"/>
    </font>
    <font>
      <b/>
      <sz val="11"/>
      <color theme="1"/>
      <name val="Calibri"/>
      <charset val="0"/>
      <scheme val="minor"/>
    </font>
    <font>
      <sz val="11"/>
      <color rgb="FF006100"/>
      <name val="Calibri"/>
      <charset val="0"/>
      <scheme val="minor"/>
    </font>
    <font>
      <sz val="11"/>
      <color rgb="FF9C0006"/>
      <name val="Calibri"/>
      <charset val="0"/>
      <scheme val="minor"/>
    </font>
    <font>
      <sz val="11"/>
      <color rgb="FF9C6500"/>
      <name val="Calibri"/>
      <charset val="0"/>
      <scheme val="minor"/>
    </font>
    <font>
      <sz val="11"/>
      <color theme="0"/>
      <name val="Calibri"/>
      <charset val="0"/>
      <scheme val="minor"/>
    </font>
    <font>
      <sz val="11"/>
      <color theme="1"/>
      <name val="Calibri"/>
      <charset val="0"/>
      <scheme val="minor"/>
    </font>
  </fonts>
  <fills count="38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9" tint="0.6"/>
        <bgColor indexed="64"/>
      </patternFill>
    </fill>
    <fill>
      <patternFill patternType="solid">
        <fgColor theme="4" tint="0.6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4" tint="0.4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176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177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0" fillId="7" borderId="4" applyNumberFormat="0" applyFont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5" applyNumberFormat="0" applyFill="0" applyAlignment="0" applyProtection="0">
      <alignment vertical="center"/>
    </xf>
    <xf numFmtId="0" fontId="10" fillId="0" borderId="5" applyNumberFormat="0" applyFill="0" applyAlignment="0" applyProtection="0">
      <alignment vertical="center"/>
    </xf>
    <xf numFmtId="0" fontId="11" fillId="0" borderId="6" applyNumberFormat="0" applyFill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8" borderId="7" applyNumberFormat="0" applyAlignment="0" applyProtection="0">
      <alignment vertical="center"/>
    </xf>
    <xf numFmtId="0" fontId="13" fillId="9" borderId="8" applyNumberFormat="0" applyAlignment="0" applyProtection="0">
      <alignment vertical="center"/>
    </xf>
    <xf numFmtId="0" fontId="14" fillId="9" borderId="7" applyNumberFormat="0" applyAlignment="0" applyProtection="0">
      <alignment vertical="center"/>
    </xf>
    <xf numFmtId="0" fontId="15" fillId="10" borderId="9" applyNumberFormat="0" applyAlignment="0" applyProtection="0">
      <alignment vertical="center"/>
    </xf>
    <xf numFmtId="0" fontId="16" fillId="0" borderId="10" applyNumberFormat="0" applyFill="0" applyAlignment="0" applyProtection="0">
      <alignment vertical="center"/>
    </xf>
    <xf numFmtId="0" fontId="17" fillId="0" borderId="11" applyNumberFormat="0" applyFill="0" applyAlignment="0" applyProtection="0">
      <alignment vertical="center"/>
    </xf>
    <xf numFmtId="0" fontId="18" fillId="11" borderId="0" applyNumberFormat="0" applyBorder="0" applyAlignment="0" applyProtection="0">
      <alignment vertical="center"/>
    </xf>
    <xf numFmtId="0" fontId="19" fillId="12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22" fillId="16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21" fillId="18" borderId="0" applyNumberFormat="0" applyBorder="0" applyAlignment="0" applyProtection="0">
      <alignment vertical="center"/>
    </xf>
    <xf numFmtId="0" fontId="22" fillId="19" borderId="0" applyNumberFormat="0" applyBorder="0" applyAlignment="0" applyProtection="0">
      <alignment vertical="center"/>
    </xf>
    <xf numFmtId="0" fontId="22" fillId="20" borderId="0" applyNumberFormat="0" applyBorder="0" applyAlignment="0" applyProtection="0">
      <alignment vertical="center"/>
    </xf>
    <xf numFmtId="0" fontId="21" fillId="21" borderId="0" applyNumberFormat="0" applyBorder="0" applyAlignment="0" applyProtection="0">
      <alignment vertical="center"/>
    </xf>
    <xf numFmtId="0" fontId="21" fillId="22" borderId="0" applyNumberFormat="0" applyBorder="0" applyAlignment="0" applyProtection="0">
      <alignment vertical="center"/>
    </xf>
    <xf numFmtId="0" fontId="22" fillId="23" borderId="0" applyNumberFormat="0" applyBorder="0" applyAlignment="0" applyProtection="0">
      <alignment vertical="center"/>
    </xf>
    <xf numFmtId="0" fontId="22" fillId="24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22" fillId="27" borderId="0" applyNumberFormat="0" applyBorder="0" applyAlignment="0" applyProtection="0">
      <alignment vertical="center"/>
    </xf>
    <xf numFmtId="0" fontId="22" fillId="28" borderId="0" applyNumberFormat="0" applyBorder="0" applyAlignment="0" applyProtection="0">
      <alignment vertical="center"/>
    </xf>
    <xf numFmtId="0" fontId="21" fillId="29" borderId="0" applyNumberFormat="0" applyBorder="0" applyAlignment="0" applyProtection="0">
      <alignment vertical="center"/>
    </xf>
    <xf numFmtId="0" fontId="21" fillId="30" borderId="0" applyNumberFormat="0" applyBorder="0" applyAlignment="0" applyProtection="0">
      <alignment vertical="center"/>
    </xf>
    <xf numFmtId="0" fontId="22" fillId="31" borderId="0" applyNumberFormat="0" applyBorder="0" applyAlignment="0" applyProtection="0">
      <alignment vertical="center"/>
    </xf>
    <xf numFmtId="0" fontId="22" fillId="32" borderId="0" applyNumberFormat="0" applyBorder="0" applyAlignment="0" applyProtection="0">
      <alignment vertical="center"/>
    </xf>
    <xf numFmtId="0" fontId="21" fillId="33" borderId="0" applyNumberFormat="0" applyBorder="0" applyAlignment="0" applyProtection="0">
      <alignment vertical="center"/>
    </xf>
    <xf numFmtId="0" fontId="21" fillId="34" borderId="0" applyNumberFormat="0" applyBorder="0" applyAlignment="0" applyProtection="0">
      <alignment vertical="center"/>
    </xf>
    <xf numFmtId="0" fontId="22" fillId="35" borderId="0" applyNumberFormat="0" applyBorder="0" applyAlignment="0" applyProtection="0">
      <alignment vertical="center"/>
    </xf>
    <xf numFmtId="0" fontId="22" fillId="36" borderId="0" applyNumberFormat="0" applyBorder="0" applyAlignment="0" applyProtection="0">
      <alignment vertical="center"/>
    </xf>
    <xf numFmtId="0" fontId="21" fillId="37" borderId="0" applyNumberFormat="0" applyBorder="0" applyAlignment="0" applyProtection="0">
      <alignment vertical="center"/>
    </xf>
  </cellStyleXfs>
  <cellXfs count="20">
    <xf numFmtId="0" fontId="0" fillId="0" borderId="0" xfId="0">
      <alignment vertical="center"/>
    </xf>
    <xf numFmtId="0" fontId="1" fillId="0" borderId="1" xfId="0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8" fontId="2" fillId="0" borderId="1" xfId="0" applyNumberFormat="1" applyFont="1" applyBorder="1" applyAlignment="1">
      <alignment horizontal="center" vertical="center"/>
    </xf>
    <xf numFmtId="0" fontId="1" fillId="2" borderId="1" xfId="0" applyFont="1" applyFill="1" applyBorder="1" applyAlignment="1">
      <alignment horizontal="center" vertical="center"/>
    </xf>
    <xf numFmtId="8" fontId="1" fillId="2" borderId="1" xfId="0" applyNumberFormat="1" applyFont="1" applyFill="1" applyBorder="1" applyAlignment="1">
      <alignment horizontal="center" vertical="center"/>
    </xf>
    <xf numFmtId="0" fontId="2" fillId="3" borderId="1" xfId="0" applyFont="1" applyFill="1" applyBorder="1" applyAlignment="1">
      <alignment horizontal="center" vertical="center"/>
    </xf>
    <xf numFmtId="8" fontId="2" fillId="3" borderId="1" xfId="0" applyNumberFormat="1" applyFont="1" applyFill="1" applyBorder="1" applyAlignment="1">
      <alignment horizontal="center" vertical="center"/>
    </xf>
    <xf numFmtId="0" fontId="2" fillId="4" borderId="1" xfId="0" applyFont="1" applyFill="1" applyBorder="1" applyAlignment="1">
      <alignment horizontal="center" vertical="center"/>
    </xf>
    <xf numFmtId="8" fontId="2" fillId="4" borderId="1" xfId="0" applyNumberFormat="1" applyFont="1" applyFill="1" applyBorder="1" applyAlignment="1">
      <alignment horizontal="center" vertical="center"/>
    </xf>
    <xf numFmtId="0" fontId="3" fillId="5" borderId="1" xfId="0" applyFont="1" applyFill="1" applyBorder="1" applyAlignment="1">
      <alignment horizontal="center" vertical="center"/>
    </xf>
    <xf numFmtId="8" fontId="3" fillId="5" borderId="1" xfId="0" applyNumberFormat="1" applyFont="1" applyFill="1" applyBorder="1" applyAlignment="1">
      <alignment horizontal="center" vertical="center"/>
    </xf>
    <xf numFmtId="0" fontId="1" fillId="0" borderId="2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/>
    </xf>
    <xf numFmtId="8" fontId="2" fillId="0" borderId="2" xfId="0" applyNumberFormat="1" applyFont="1" applyFill="1" applyBorder="1" applyAlignment="1">
      <alignment horizontal="center" vertical="center"/>
    </xf>
    <xf numFmtId="8" fontId="2" fillId="3" borderId="2" xfId="0" applyNumberFormat="1" applyFont="1" applyFill="1" applyBorder="1" applyAlignment="1">
      <alignment horizontal="center" vertical="center"/>
    </xf>
    <xf numFmtId="8" fontId="2" fillId="6" borderId="2" xfId="0" applyNumberFormat="1" applyFont="1" applyFill="1" applyBorder="1" applyAlignment="1">
      <alignment horizontal="center" vertical="center"/>
    </xf>
    <xf numFmtId="0" fontId="2" fillId="0" borderId="3" xfId="0" applyFont="1" applyBorder="1" applyAlignment="1">
      <alignment horizontal="center" vertical="center"/>
    </xf>
    <xf numFmtId="8" fontId="2" fillId="0" borderId="3" xfId="0" applyNumberFormat="1" applyFont="1" applyBorder="1" applyAlignment="1">
      <alignment horizontal="center" vertical="center"/>
    </xf>
    <xf numFmtId="8" fontId="3" fillId="5" borderId="2" xfId="0" applyNumberFormat="1" applyFont="1" applyFill="1" applyBorder="1" applyAlignment="1">
      <alignment horizontal="center" vertical="center"/>
    </xf>
    <xf numFmtId="0" fontId="2" fillId="3" borderId="1" xfId="0" applyFont="1" applyFill="1" applyBorder="1" applyAlignment="1" quotePrefix="1">
      <alignment horizontal="center" vertical="center"/>
    </xf>
    <xf numFmtId="0" fontId="2" fillId="4" borderId="1" xfId="0" applyFont="1" applyFill="1" applyBorder="1" applyAlignment="1" quotePrefix="1">
      <alignment horizontal="center" vertical="center"/>
    </xf>
    <xf numFmtId="0" fontId="3" fillId="5" borderId="1" xfId="0" applyFont="1" applyFill="1" applyBorder="1" applyAlignment="1" quotePrefix="1">
      <alignment horizontal="center" vertical="center"/>
    </xf>
  </cellXfs>
  <cellStyles count="49">
    <cellStyle name="Normal" xfId="0" builtinId="0"/>
    <cellStyle name="Comma" xfId="1" builtinId="3"/>
    <cellStyle name="Currency" xfId="2" builtinId="4"/>
    <cellStyle name="Percent" xfId="3" builtinId="5"/>
    <cellStyle name="Comma [0]" xfId="4" builtinId="6"/>
    <cellStyle name="Currency [0]" xfId="5" builtinId="7"/>
    <cellStyle name="Hyperlink" xfId="6" builtinId="8"/>
    <cellStyle name="Followed Hyperlink" xfId="7" builtinId="9"/>
    <cellStyle name="Note" xfId="8" builtinId="10"/>
    <cellStyle name="Warning Text" xfId="9" builtinId="11"/>
    <cellStyle name="Title" xfId="10" builtinId="15"/>
    <cellStyle name="CExplanatory Text" xfId="11" builtinId="53"/>
    <cellStyle name="Heading 1" xfId="12" builtinId="16"/>
    <cellStyle name="Heading 2" xfId="13" builtinId="17"/>
    <cellStyle name="Heading 3" xfId="14" builtinId="18"/>
    <cellStyle name="Heading 4" xfId="15" builtinId="19"/>
    <cellStyle name="Input" xfId="16" builtinId="20"/>
    <cellStyle name="Output" xfId="17" builtinId="21"/>
    <cellStyle name="Calculation" xfId="18" builtinId="22"/>
    <cellStyle name="Check Cell" xfId="19" builtinId="23"/>
    <cellStyle name="Linked Cell" xfId="20" builtinId="24"/>
    <cellStyle name="Total" xfId="21" builtinId="25"/>
    <cellStyle name="Good" xfId="22" builtinId="26"/>
    <cellStyle name="Bad" xfId="23" builtinId="27"/>
    <cellStyle name="Neutral" xfId="24" builtinId="28"/>
    <cellStyle name="Accent1" xfId="25" builtinId="29"/>
    <cellStyle name="20% - Accent1" xfId="26" builtinId="30"/>
    <cellStyle name="40% - Accent1" xfId="27" builtinId="31"/>
    <cellStyle name="60% - Accent1" xfId="28" builtinId="32"/>
    <cellStyle name="Accent2" xfId="29" builtinId="33"/>
    <cellStyle name="20% - Accent2" xfId="30" builtinId="34"/>
    <cellStyle name="40% - Accent2" xfId="31" builtinId="35"/>
    <cellStyle name="60% - Accent2" xfId="32" builtinId="36"/>
    <cellStyle name="Accent3" xfId="33" builtinId="37"/>
    <cellStyle name="20% - Accent3" xfId="34" builtinId="38"/>
    <cellStyle name="40% - Accent3" xfId="35" builtinId="39"/>
    <cellStyle name="60% - Accent3" xfId="36" builtinId="40"/>
    <cellStyle name="Accent4" xfId="37" builtinId="41"/>
    <cellStyle name="20% - Accent4" xfId="38" builtinId="42"/>
    <cellStyle name="40% - Accent4" xfId="39" builtinId="43"/>
    <cellStyle name="60% - Accent4" xfId="40" builtinId="44"/>
    <cellStyle name="Accent5" xfId="41" builtinId="45"/>
    <cellStyle name="20% - Accent5" xfId="42" builtinId="46"/>
    <cellStyle name="40% - Accent5" xfId="43" builtinId="47"/>
    <cellStyle name="60% - Accent5" xfId="44" builtinId="48"/>
    <cellStyle name="Accent6" xfId="45" builtinId="49"/>
    <cellStyle name="20% - Accent6" xfId="46" builtinId="50"/>
    <cellStyle name="40% - Accent6" xfId="47" builtinId="51"/>
    <cellStyle name="60% - Accent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10.jpeg"/><Relationship Id="rId8" Type="http://schemas.openxmlformats.org/officeDocument/2006/relationships/image" Target="media/image9.jpeg"/><Relationship Id="rId7" Type="http://schemas.openxmlformats.org/officeDocument/2006/relationships/image" Target="media/image8.jpeg"/><Relationship Id="rId6" Type="http://schemas.openxmlformats.org/officeDocument/2006/relationships/image" Target="media/image7.jpeg"/><Relationship Id="rId51" Type="http://schemas.openxmlformats.org/officeDocument/2006/relationships/image" Target="media/image52.jpeg"/><Relationship Id="rId50" Type="http://schemas.openxmlformats.org/officeDocument/2006/relationships/image" Target="media/image51.jpeg"/><Relationship Id="rId5" Type="http://schemas.openxmlformats.org/officeDocument/2006/relationships/image" Target="media/image6.jpeg"/><Relationship Id="rId49" Type="http://schemas.openxmlformats.org/officeDocument/2006/relationships/image" Target="media/image50.jpeg"/><Relationship Id="rId48" Type="http://schemas.openxmlformats.org/officeDocument/2006/relationships/image" Target="media/image49.jpeg"/><Relationship Id="rId47" Type="http://schemas.openxmlformats.org/officeDocument/2006/relationships/image" Target="media/image48.jpeg"/><Relationship Id="rId46" Type="http://schemas.openxmlformats.org/officeDocument/2006/relationships/image" Target="media/image47.jpeg"/><Relationship Id="rId45" Type="http://schemas.openxmlformats.org/officeDocument/2006/relationships/image" Target="media/image46.jpeg"/><Relationship Id="rId44" Type="http://schemas.openxmlformats.org/officeDocument/2006/relationships/image" Target="media/image45.jpeg"/><Relationship Id="rId43" Type="http://schemas.openxmlformats.org/officeDocument/2006/relationships/image" Target="media/image44.jpeg"/><Relationship Id="rId42" Type="http://schemas.openxmlformats.org/officeDocument/2006/relationships/image" Target="media/image43.jpeg"/><Relationship Id="rId41" Type="http://schemas.openxmlformats.org/officeDocument/2006/relationships/image" Target="media/image42.jpeg"/><Relationship Id="rId40" Type="http://schemas.openxmlformats.org/officeDocument/2006/relationships/image" Target="media/image41.jpeg"/><Relationship Id="rId4" Type="http://schemas.openxmlformats.org/officeDocument/2006/relationships/image" Target="media/image5.jpeg"/><Relationship Id="rId39" Type="http://schemas.openxmlformats.org/officeDocument/2006/relationships/image" Target="media/image40.jpeg"/><Relationship Id="rId38" Type="http://schemas.openxmlformats.org/officeDocument/2006/relationships/image" Target="media/image39.jpeg"/><Relationship Id="rId37" Type="http://schemas.openxmlformats.org/officeDocument/2006/relationships/image" Target="media/image38.jpeg"/><Relationship Id="rId36" Type="http://schemas.openxmlformats.org/officeDocument/2006/relationships/image" Target="media/image37.jpeg"/><Relationship Id="rId35" Type="http://schemas.openxmlformats.org/officeDocument/2006/relationships/image" Target="media/image36.jpeg"/><Relationship Id="rId34" Type="http://schemas.openxmlformats.org/officeDocument/2006/relationships/image" Target="media/image35.jpeg"/><Relationship Id="rId33" Type="http://schemas.openxmlformats.org/officeDocument/2006/relationships/image" Target="media/image34.jpeg"/><Relationship Id="rId32" Type="http://schemas.openxmlformats.org/officeDocument/2006/relationships/image" Target="media/image33.jpeg"/><Relationship Id="rId31" Type="http://schemas.openxmlformats.org/officeDocument/2006/relationships/image" Target="media/image32.jpeg"/><Relationship Id="rId30" Type="http://schemas.openxmlformats.org/officeDocument/2006/relationships/image" Target="media/image31.jpeg"/><Relationship Id="rId3" Type="http://schemas.openxmlformats.org/officeDocument/2006/relationships/image" Target="media/image4.jpeg"/><Relationship Id="rId29" Type="http://schemas.openxmlformats.org/officeDocument/2006/relationships/image" Target="media/image30.jpeg"/><Relationship Id="rId28" Type="http://schemas.openxmlformats.org/officeDocument/2006/relationships/image" Target="media/image29.jpeg"/><Relationship Id="rId27" Type="http://schemas.openxmlformats.org/officeDocument/2006/relationships/image" Target="media/image28.jpeg"/><Relationship Id="rId26" Type="http://schemas.openxmlformats.org/officeDocument/2006/relationships/image" Target="media/image27.jpeg"/><Relationship Id="rId25" Type="http://schemas.openxmlformats.org/officeDocument/2006/relationships/image" Target="media/image26.jpeg"/><Relationship Id="rId24" Type="http://schemas.openxmlformats.org/officeDocument/2006/relationships/image" Target="media/image25.jpeg"/><Relationship Id="rId23" Type="http://schemas.openxmlformats.org/officeDocument/2006/relationships/image" Target="media/image24.jpeg"/><Relationship Id="rId22" Type="http://schemas.openxmlformats.org/officeDocument/2006/relationships/image" Target="media/image23.jpeg"/><Relationship Id="rId21" Type="http://schemas.openxmlformats.org/officeDocument/2006/relationships/image" Target="media/image22.jpeg"/><Relationship Id="rId20" Type="http://schemas.openxmlformats.org/officeDocument/2006/relationships/image" Target="media/image21.jpeg"/><Relationship Id="rId2" Type="http://schemas.openxmlformats.org/officeDocument/2006/relationships/image" Target="media/image3.jpeg"/><Relationship Id="rId19" Type="http://schemas.openxmlformats.org/officeDocument/2006/relationships/image" Target="media/image20.jpeg"/><Relationship Id="rId18" Type="http://schemas.openxmlformats.org/officeDocument/2006/relationships/image" Target="media/image19.jpeg"/><Relationship Id="rId17" Type="http://schemas.openxmlformats.org/officeDocument/2006/relationships/image" Target="media/image18.jpeg"/><Relationship Id="rId16" Type="http://schemas.openxmlformats.org/officeDocument/2006/relationships/image" Target="media/image17.jpeg"/><Relationship Id="rId15" Type="http://schemas.openxmlformats.org/officeDocument/2006/relationships/image" Target="media/image16.jpeg"/><Relationship Id="rId14" Type="http://schemas.openxmlformats.org/officeDocument/2006/relationships/image" Target="media/image15.jpeg"/><Relationship Id="rId13" Type="http://schemas.openxmlformats.org/officeDocument/2006/relationships/image" Target="media/image14.jpeg"/><Relationship Id="rId12" Type="http://schemas.openxmlformats.org/officeDocument/2006/relationships/image" Target="media/image13.jpeg"/><Relationship Id="rId11" Type="http://schemas.openxmlformats.org/officeDocument/2006/relationships/image" Target="media/image12.jpeg"/><Relationship Id="rId10" Type="http://schemas.openxmlformats.org/officeDocument/2006/relationships/image" Target="media/image11.jpeg"/><Relationship Id="rId1" Type="http://schemas.openxmlformats.org/officeDocument/2006/relationships/image" Target="media/image2.jpeg"/></Relationships>
</file>

<file path=xl/_rels/workbook.xml.rels><?xml version="1.0" encoding="UTF-8" standalone="yes"?>
<Relationships xmlns="http://schemas.openxmlformats.org/package/2006/relationships"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0</xdr:colOff>
      <xdr:row>39</xdr:row>
      <xdr:rowOff>0</xdr:rowOff>
    </xdr:from>
    <xdr:to>
      <xdr:col>2</xdr:col>
      <xdr:colOff>9525</xdr:colOff>
      <xdr:row>39</xdr:row>
      <xdr:rowOff>19050</xdr:rowOff>
    </xdr:to>
    <xdr:pic>
      <xdr:nvPicPr>
        <xdr:cNvPr id="4" name="Picture 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829550" y="13917930"/>
          <a:ext cx="9525" cy="1905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119"/>
  <sheetViews>
    <sheetView tabSelected="1" zoomScale="80" zoomScaleNormal="80" workbookViewId="0">
      <selection activeCell="C47" sqref="C47"/>
    </sheetView>
  </sheetViews>
  <sheetFormatPr defaultColWidth="9.14285714285714" defaultRowHeight="28.1" customHeight="1"/>
  <cols>
    <col min="1" max="1" width="99.2857142857143" style="2" customWidth="1"/>
    <col min="2" max="3" width="18.1428571428571" style="2" customWidth="1"/>
    <col min="4" max="5" width="28.8571428571429" style="2" customWidth="1"/>
    <col min="6" max="6" width="12.4285714285714" style="2" customWidth="1"/>
    <col min="7" max="7" width="11.7142857142857" style="3" customWidth="1"/>
    <col min="8" max="8" width="15.5714285714286" style="3" customWidth="1"/>
    <col min="9" max="9" width="46.2857142857143" style="2" customWidth="1"/>
    <col min="10" max="16384" width="9.14285714285714" style="2"/>
  </cols>
  <sheetData>
    <row r="1" s="1" customFormat="1" customHeight="1" spans="1:10">
      <c r="A1" s="4" t="s">
        <v>0</v>
      </c>
      <c r="B1" s="4" t="s">
        <v>1</v>
      </c>
      <c r="C1" s="4" t="s">
        <v>2</v>
      </c>
      <c r="D1" s="4" t="s">
        <v>3</v>
      </c>
      <c r="E1" s="4" t="s">
        <v>4</v>
      </c>
      <c r="F1" s="4" t="s">
        <v>5</v>
      </c>
      <c r="G1" s="5" t="s">
        <v>6</v>
      </c>
      <c r="H1" s="5" t="s">
        <v>7</v>
      </c>
      <c r="I1" s="4" t="s">
        <v>8</v>
      </c>
      <c r="J1" s="12"/>
    </row>
    <row r="2" customHeight="1" spans="1:10">
      <c r="A2" s="20" t="s">
        <v>9</v>
      </c>
      <c r="B2" s="6" t="s">
        <v>10</v>
      </c>
      <c r="C2" s="6" t="str">
        <f>_xlfn.DISPIMG("ID_B8BCDEC1A33B4DDD93F75DD7671A0621",1)</f>
        <v>=DISPIMG("ID_B8BCDEC1A33B4DDD93F75DD7671A0621",1)</v>
      </c>
      <c r="D2" s="6"/>
      <c r="E2" s="6"/>
      <c r="F2" s="7">
        <v>13.99</v>
      </c>
      <c r="G2" s="7">
        <v>65</v>
      </c>
      <c r="H2" s="7"/>
      <c r="I2" s="6" t="s">
        <v>11</v>
      </c>
      <c r="J2" s="13"/>
    </row>
    <row r="3" customHeight="1" spans="1:10">
      <c r="A3" s="6" t="s">
        <v>12</v>
      </c>
      <c r="B3" s="6" t="s">
        <v>10</v>
      </c>
      <c r="C3" s="6" t="str">
        <f>_xlfn.DISPIMG("ID_B0EA3D5E3E224BFD8F4F7C6B3370F876",1)</f>
        <v>=DISPIMG("ID_B0EA3D5E3E224BFD8F4F7C6B3370F876",1)</v>
      </c>
      <c r="D3" s="6"/>
      <c r="E3" s="6"/>
      <c r="F3" s="7">
        <v>13.99</v>
      </c>
      <c r="G3" s="7">
        <v>47</v>
      </c>
      <c r="H3" s="7">
        <v>202</v>
      </c>
      <c r="I3" s="6" t="s">
        <v>11</v>
      </c>
      <c r="J3" s="13"/>
    </row>
    <row r="4" customHeight="1" spans="1:10">
      <c r="A4" s="6" t="s">
        <v>13</v>
      </c>
      <c r="B4" s="6" t="s">
        <v>10</v>
      </c>
      <c r="C4" s="6" t="str">
        <f>_xlfn.DISPIMG("ID_26C809C5719141B7AA5EC31B244BF262",1)</f>
        <v>=DISPIMG("ID_26C809C5719141B7AA5EC31B244BF262",1)</v>
      </c>
      <c r="D4" s="6"/>
      <c r="E4" s="6"/>
      <c r="F4" s="7">
        <v>13.99</v>
      </c>
      <c r="G4" s="7">
        <v>87</v>
      </c>
      <c r="H4" s="7"/>
      <c r="I4" s="6" t="s">
        <v>11</v>
      </c>
      <c r="J4" s="13"/>
    </row>
    <row r="5" customHeight="1" spans="1:10">
      <c r="A5" s="6" t="s">
        <v>14</v>
      </c>
      <c r="B5" s="6" t="s">
        <v>10</v>
      </c>
      <c r="C5" s="6" t="str">
        <f>_xlfn.DISPIMG("ID_6000DE436845480096127D3D8A6DCC4C",1)</f>
        <v>=DISPIMG("ID_6000DE436845480096127D3D8A6DCC4C",1)</v>
      </c>
      <c r="D5" s="6"/>
      <c r="E5" s="6"/>
      <c r="F5" s="7">
        <v>13.99</v>
      </c>
      <c r="G5" s="7">
        <v>27</v>
      </c>
      <c r="H5" s="7" t="s">
        <v>15</v>
      </c>
      <c r="I5" s="6" t="s">
        <v>11</v>
      </c>
      <c r="J5" s="13"/>
    </row>
    <row r="6" customHeight="1" spans="1:10">
      <c r="A6" s="20" t="s">
        <v>16</v>
      </c>
      <c r="B6" s="6" t="s">
        <v>10</v>
      </c>
      <c r="C6" s="6" t="str">
        <f>_xlfn.DISPIMG("ID_0C29CE80222244B5B787AF4C0D5BC239",1)</f>
        <v>=DISPIMG("ID_0C29CE80222244B5B787AF4C0D5BC239",1)</v>
      </c>
      <c r="D6" s="6"/>
      <c r="E6" s="6"/>
      <c r="F6" s="7">
        <v>13.99</v>
      </c>
      <c r="G6" s="7"/>
      <c r="H6" s="7" t="s">
        <v>15</v>
      </c>
      <c r="I6" s="6" t="s">
        <v>11</v>
      </c>
      <c r="J6" s="13"/>
    </row>
    <row r="7" customHeight="1" spans="1:10">
      <c r="A7" s="6" t="s">
        <v>17</v>
      </c>
      <c r="B7" s="6" t="s">
        <v>10</v>
      </c>
      <c r="C7" s="6" t="str">
        <f>_xlfn.DISPIMG("ID_5D732B3B782843E2B5244EA9FA17A8E9",1)</f>
        <v>=DISPIMG("ID_5D732B3B782843E2B5244EA9FA17A8E9",1)</v>
      </c>
      <c r="D7" s="6"/>
      <c r="E7" s="6"/>
      <c r="F7" s="7">
        <v>13.99</v>
      </c>
      <c r="G7" s="7">
        <v>131.5</v>
      </c>
      <c r="H7" s="7"/>
      <c r="I7" s="6" t="s">
        <v>11</v>
      </c>
      <c r="J7" s="13"/>
    </row>
    <row r="8" customHeight="1" spans="1:10">
      <c r="A8" s="6" t="s">
        <v>18</v>
      </c>
      <c r="B8" s="6" t="s">
        <v>10</v>
      </c>
      <c r="C8" s="6" t="str">
        <f>_xlfn.DISPIMG("ID_D10B138B1F35416899FD2A424F268693",1)</f>
        <v>=DISPIMG("ID_D10B138B1F35416899FD2A424F268693",1)</v>
      </c>
      <c r="D8" s="6"/>
      <c r="E8" s="6"/>
      <c r="F8" s="7">
        <v>13.99</v>
      </c>
      <c r="G8" s="7"/>
      <c r="H8" s="7" t="s">
        <v>19</v>
      </c>
      <c r="I8" s="6" t="s">
        <v>11</v>
      </c>
      <c r="J8" s="13"/>
    </row>
    <row r="9" customHeight="1" spans="1:10">
      <c r="A9" s="6" t="s">
        <v>20</v>
      </c>
      <c r="B9" s="6" t="s">
        <v>10</v>
      </c>
      <c r="C9" s="6" t="str">
        <f>_xlfn.DISPIMG("ID_96E206FC187A4CB5BD2222436A7B8700",1)</f>
        <v>=DISPIMG("ID_96E206FC187A4CB5BD2222436A7B8700",1)</v>
      </c>
      <c r="D9" s="6"/>
      <c r="E9" s="6"/>
      <c r="F9" s="7">
        <v>13.99</v>
      </c>
      <c r="G9" s="7">
        <v>14</v>
      </c>
      <c r="H9" s="7"/>
      <c r="I9" s="6" t="s">
        <v>11</v>
      </c>
      <c r="J9" s="13"/>
    </row>
    <row r="10" customHeight="1" spans="1:10">
      <c r="A10" s="20" t="s">
        <v>21</v>
      </c>
      <c r="B10" s="6" t="s">
        <v>10</v>
      </c>
      <c r="C10" s="6" t="str">
        <f>_xlfn.DISPIMG("ID_F1C7A0792E87424CB839D3047608D9C5",1)</f>
        <v>=DISPIMG("ID_F1C7A0792E87424CB839D3047608D9C5",1)</v>
      </c>
      <c r="D10" s="6"/>
      <c r="E10" s="6"/>
      <c r="F10" s="7">
        <v>13.99</v>
      </c>
      <c r="G10" s="7" t="s">
        <v>22</v>
      </c>
      <c r="H10" s="7"/>
      <c r="I10" s="6" t="s">
        <v>11</v>
      </c>
      <c r="J10" s="13"/>
    </row>
    <row r="11" customHeight="1" spans="1:10">
      <c r="A11" s="20" t="s">
        <v>23</v>
      </c>
      <c r="B11" s="6" t="s">
        <v>10</v>
      </c>
      <c r="C11" s="6" t="str">
        <f>_xlfn.DISPIMG("ID_A6B2C015C1CD42AD8835B95E6BC4B7F0",1)</f>
        <v>=DISPIMG("ID_A6B2C015C1CD42AD8835B95E6BC4B7F0",1)</v>
      </c>
      <c r="D11" s="6"/>
      <c r="E11" s="6"/>
      <c r="F11" s="7">
        <v>13.99</v>
      </c>
      <c r="G11" s="7"/>
      <c r="H11" s="7" t="s">
        <v>24</v>
      </c>
      <c r="I11" s="6" t="s">
        <v>11</v>
      </c>
      <c r="J11" s="13"/>
    </row>
    <row r="12" customHeight="1" spans="1:10">
      <c r="A12" s="20" t="s">
        <v>25</v>
      </c>
      <c r="B12" s="6" t="s">
        <v>10</v>
      </c>
      <c r="C12" s="6" t="str">
        <f>_xlfn.DISPIMG("ID_2D45DA0B240A4EFD8B3170B6A995C534",1)</f>
        <v>=DISPIMG("ID_2D45DA0B240A4EFD8B3170B6A995C534",1)</v>
      </c>
      <c r="D12" s="6"/>
      <c r="E12" s="6"/>
      <c r="F12" s="7">
        <v>13.99</v>
      </c>
      <c r="G12" s="7"/>
      <c r="H12" s="7" t="s">
        <v>26</v>
      </c>
      <c r="I12" s="6" t="s">
        <v>11</v>
      </c>
      <c r="J12" s="13"/>
    </row>
    <row r="13" customHeight="1" spans="1:10">
      <c r="A13" s="20" t="s">
        <v>27</v>
      </c>
      <c r="B13" s="6" t="s">
        <v>10</v>
      </c>
      <c r="C13" s="6" t="str">
        <f>_xlfn.DISPIMG("ID_1C4A525E8A6B4FF282007EEAC68C623D",1)</f>
        <v>=DISPIMG("ID_1C4A525E8A6B4FF282007EEAC68C623D",1)</v>
      </c>
      <c r="D13" s="6"/>
      <c r="E13" s="6"/>
      <c r="F13" s="7">
        <v>13.99</v>
      </c>
      <c r="G13" s="7"/>
      <c r="H13" s="7">
        <v>108</v>
      </c>
      <c r="I13" s="6" t="s">
        <v>11</v>
      </c>
      <c r="J13" s="13"/>
    </row>
    <row r="14" customHeight="1" spans="1:10">
      <c r="A14" s="20" t="s">
        <v>28</v>
      </c>
      <c r="B14" s="6" t="s">
        <v>10</v>
      </c>
      <c r="C14" s="6" t="str">
        <f>_xlfn.DISPIMG("ID_C5FDCCBFF76A496E8631E43FFC17BDE4",1)</f>
        <v>=DISPIMG("ID_C5FDCCBFF76A496E8631E43FFC17BDE4",1)</v>
      </c>
      <c r="D14" s="6"/>
      <c r="E14" s="6"/>
      <c r="F14" s="7">
        <v>13.99</v>
      </c>
      <c r="G14" s="7"/>
      <c r="H14" s="7" t="s">
        <v>29</v>
      </c>
      <c r="I14" s="6" t="s">
        <v>11</v>
      </c>
      <c r="J14" s="13"/>
    </row>
    <row r="15" customHeight="1" spans="1:10">
      <c r="A15" s="20" t="s">
        <v>30</v>
      </c>
      <c r="B15" s="6" t="s">
        <v>10</v>
      </c>
      <c r="C15" s="6" t="str">
        <f>_xlfn.DISPIMG("ID_D540A6B679F0410580E0858B9C5BE8AE",1)</f>
        <v>=DISPIMG("ID_D540A6B679F0410580E0858B9C5BE8AE",1)</v>
      </c>
      <c r="D15" s="6"/>
      <c r="E15" s="6"/>
      <c r="F15" s="7">
        <v>13.99</v>
      </c>
      <c r="G15" s="7"/>
      <c r="H15" s="7" t="s">
        <v>31</v>
      </c>
      <c r="I15" s="6" t="s">
        <v>11</v>
      </c>
      <c r="J15" s="13"/>
    </row>
    <row r="16" customHeight="1" spans="1:10">
      <c r="A16" s="20" t="s">
        <v>32</v>
      </c>
      <c r="B16" s="6" t="s">
        <v>10</v>
      </c>
      <c r="C16" s="6" t="str">
        <f>_xlfn.DISPIMG("ID_7879711B326149CAA5985A4EFD1D099C",1)</f>
        <v>=DISPIMG("ID_7879711B326149CAA5985A4EFD1D099C",1)</v>
      </c>
      <c r="D16" s="6"/>
      <c r="E16" s="6"/>
      <c r="F16" s="7">
        <v>13.99</v>
      </c>
      <c r="G16" s="7"/>
      <c r="H16" s="7" t="s">
        <v>33</v>
      </c>
      <c r="I16" s="6" t="s">
        <v>11</v>
      </c>
      <c r="J16" s="13"/>
    </row>
    <row r="17" customHeight="1" spans="1:10">
      <c r="A17" s="20" t="s">
        <v>34</v>
      </c>
      <c r="B17" s="6" t="s">
        <v>10</v>
      </c>
      <c r="C17" s="6" t="str">
        <f>_xlfn.DISPIMG("ID_608478EC316C4738BC40D163A1F7DEFB",1)</f>
        <v>=DISPIMG("ID_608478EC316C4738BC40D163A1F7DEFB",1)</v>
      </c>
      <c r="D17" s="6"/>
      <c r="E17" s="6"/>
      <c r="F17" s="7">
        <v>13.99</v>
      </c>
      <c r="G17" s="7"/>
      <c r="H17" s="7" t="s">
        <v>35</v>
      </c>
      <c r="I17" s="6" t="s">
        <v>36</v>
      </c>
      <c r="J17" s="13"/>
    </row>
    <row r="18" customHeight="1" spans="1:10">
      <c r="A18" s="20" t="s">
        <v>37</v>
      </c>
      <c r="B18" s="6" t="s">
        <v>10</v>
      </c>
      <c r="C18" s="6" t="str">
        <f>_xlfn.DISPIMG("ID_E66086D1346148D2982B171B00FE719E",1)</f>
        <v>=DISPIMG("ID_E66086D1346148D2982B171B00FE719E",1)</v>
      </c>
      <c r="D18" s="6"/>
      <c r="E18" s="6"/>
      <c r="F18" s="7">
        <v>13.99</v>
      </c>
      <c r="G18" s="7">
        <v>175</v>
      </c>
      <c r="H18" s="7" t="s">
        <v>38</v>
      </c>
      <c r="I18" s="6" t="s">
        <v>36</v>
      </c>
      <c r="J18" s="13"/>
    </row>
    <row r="19" customHeight="1" spans="1:10">
      <c r="A19" s="20" t="s">
        <v>39</v>
      </c>
      <c r="B19" s="6" t="s">
        <v>10</v>
      </c>
      <c r="C19" s="6" t="str">
        <f>_xlfn.DISPIMG("ID_5C0721E3F9B14FABBE064D128CA7F90F",1)</f>
        <v>=DISPIMG("ID_5C0721E3F9B14FABBE064D128CA7F90F",1)</v>
      </c>
      <c r="D19" s="6"/>
      <c r="E19" s="6"/>
      <c r="F19" s="7">
        <v>13.99</v>
      </c>
      <c r="G19" s="7" t="s">
        <v>40</v>
      </c>
      <c r="H19" s="7"/>
      <c r="I19" s="6" t="s">
        <v>36</v>
      </c>
      <c r="J19" s="13"/>
    </row>
    <row r="20" customHeight="1" spans="1:10">
      <c r="A20" s="20" t="s">
        <v>41</v>
      </c>
      <c r="B20" s="6" t="s">
        <v>10</v>
      </c>
      <c r="C20" s="6" t="str">
        <f>_xlfn.DISPIMG("ID_45241A4B031A4750AA4FCD3AFF6FAB10",1)</f>
        <v>=DISPIMG("ID_45241A4B031A4750AA4FCD3AFF6FAB10",1)</v>
      </c>
      <c r="D20" s="6"/>
      <c r="E20" s="6"/>
      <c r="F20" s="7">
        <v>13.99</v>
      </c>
      <c r="G20" s="7" t="s">
        <v>42</v>
      </c>
      <c r="H20" s="7"/>
      <c r="I20" s="6" t="s">
        <v>11</v>
      </c>
      <c r="J20" s="13"/>
    </row>
    <row r="21" customHeight="1" spans="1:10">
      <c r="A21" s="20" t="s">
        <v>43</v>
      </c>
      <c r="B21" s="6" t="s">
        <v>10</v>
      </c>
      <c r="C21" s="6" t="str">
        <f>_xlfn.DISPIMG("ID_2725851324344AA1BF8E100753DC31B4",1)</f>
        <v>=DISPIMG("ID_2725851324344AA1BF8E100753DC31B4",1)</v>
      </c>
      <c r="D21" s="6"/>
      <c r="E21" s="6"/>
      <c r="F21" s="7">
        <v>13.99</v>
      </c>
      <c r="G21" s="7" t="s">
        <v>44</v>
      </c>
      <c r="H21" s="7"/>
      <c r="I21" s="6" t="s">
        <v>11</v>
      </c>
      <c r="J21" s="13"/>
    </row>
    <row r="22" customHeight="1" spans="1:10">
      <c r="A22" s="20" t="s">
        <v>45</v>
      </c>
      <c r="B22" s="6" t="s">
        <v>10</v>
      </c>
      <c r="C22" s="6" t="str">
        <f>_xlfn.DISPIMG("ID_AD16791B4EB14C9A9252B0B8071871A3",1)</f>
        <v>=DISPIMG("ID_AD16791B4EB14C9A9252B0B8071871A3",1)</v>
      </c>
      <c r="D22" s="6"/>
      <c r="E22" s="6"/>
      <c r="F22" s="7">
        <v>13.99</v>
      </c>
      <c r="G22" s="7"/>
      <c r="H22" s="7" t="s">
        <v>46</v>
      </c>
      <c r="I22" s="6" t="s">
        <v>11</v>
      </c>
      <c r="J22" s="13"/>
    </row>
    <row r="23" customHeight="1" spans="1:10">
      <c r="A23" s="20" t="s">
        <v>47</v>
      </c>
      <c r="B23" s="6" t="s">
        <v>10</v>
      </c>
      <c r="C23" s="6" t="str">
        <f>_xlfn.DISPIMG("ID_2DD91941199748A68C271BAB0290A087",1)</f>
        <v>=DISPIMG("ID_2DD91941199748A68C271BAB0290A087",1)</v>
      </c>
      <c r="D23" s="6"/>
      <c r="E23" s="6"/>
      <c r="F23" s="7">
        <v>13.99</v>
      </c>
      <c r="G23" s="7"/>
      <c r="H23" s="7" t="s">
        <v>48</v>
      </c>
      <c r="I23" s="6" t="s">
        <v>11</v>
      </c>
      <c r="J23" s="13"/>
    </row>
    <row r="24" customHeight="1" spans="1:10">
      <c r="A24" s="20" t="s">
        <v>49</v>
      </c>
      <c r="B24" s="6" t="s">
        <v>10</v>
      </c>
      <c r="C24" s="6" t="str">
        <f>_xlfn.DISPIMG("ID_362E7212182E452EAC9D770859F72DE5",1)</f>
        <v>=DISPIMG("ID_362E7212182E452EAC9D770859F72DE5",1)</v>
      </c>
      <c r="D24" s="6"/>
      <c r="E24" s="6"/>
      <c r="F24" s="7">
        <v>13.99</v>
      </c>
      <c r="G24" s="7"/>
      <c r="H24" s="7" t="s">
        <v>50</v>
      </c>
      <c r="I24" s="6" t="s">
        <v>11</v>
      </c>
      <c r="J24" s="13"/>
    </row>
    <row r="25" customHeight="1" spans="1:10">
      <c r="A25" s="20" t="s">
        <v>51</v>
      </c>
      <c r="B25" s="6" t="s">
        <v>10</v>
      </c>
      <c r="C25" s="6" t="str">
        <f>_xlfn.DISPIMG("ID_7FEE9C34A92A447088EA6F2992FF652C",1)</f>
        <v>=DISPIMG("ID_7FEE9C34A92A447088EA6F2992FF652C",1)</v>
      </c>
      <c r="D25" s="6"/>
      <c r="E25" s="6"/>
      <c r="F25" s="7">
        <v>13.99</v>
      </c>
      <c r="G25" s="7"/>
      <c r="H25" s="7" t="s">
        <v>52</v>
      </c>
      <c r="I25" s="6" t="s">
        <v>11</v>
      </c>
      <c r="J25" s="13"/>
    </row>
    <row r="26" customHeight="1" spans="1:10">
      <c r="A26" s="20" t="s">
        <v>53</v>
      </c>
      <c r="B26" s="6" t="s">
        <v>10</v>
      </c>
      <c r="C26" s="6" t="str">
        <f>_xlfn.DISPIMG("ID_9CDDE5C068A44D978591B00E06047C02",1)</f>
        <v>=DISPIMG("ID_9CDDE5C068A44D978591B00E06047C02",1)</v>
      </c>
      <c r="D26" s="6"/>
      <c r="E26" s="6"/>
      <c r="F26" s="7">
        <v>13.99</v>
      </c>
      <c r="G26" s="7"/>
      <c r="H26" s="7">
        <v>242</v>
      </c>
      <c r="I26" s="6" t="s">
        <v>11</v>
      </c>
      <c r="J26" s="13"/>
    </row>
    <row r="27" customHeight="1" spans="1:10">
      <c r="A27" s="20" t="s">
        <v>54</v>
      </c>
      <c r="B27" s="6" t="s">
        <v>10</v>
      </c>
      <c r="C27" s="6" t="str">
        <f>_xlfn.DISPIMG("ID_FF13CBFBEF294E36AE271F3EDB1535BB",1)</f>
        <v>=DISPIMG("ID_FF13CBFBEF294E36AE271F3EDB1535BB",1)</v>
      </c>
      <c r="D27" s="6"/>
      <c r="E27" s="6"/>
      <c r="F27" s="7">
        <v>13.99</v>
      </c>
      <c r="G27" s="7" t="s">
        <v>55</v>
      </c>
      <c r="H27" s="7"/>
      <c r="I27" s="6" t="s">
        <v>11</v>
      </c>
      <c r="J27" s="13"/>
    </row>
    <row r="28" customHeight="1" spans="1:10">
      <c r="A28" s="20" t="s">
        <v>56</v>
      </c>
      <c r="B28" s="6" t="s">
        <v>10</v>
      </c>
      <c r="C28" s="6" t="str">
        <f>_xlfn.DISPIMG("ID_744DD29E92E04CC49E1535DEE2C2D4C0",1)</f>
        <v>=DISPIMG("ID_744DD29E92E04CC49E1535DEE2C2D4C0",1)</v>
      </c>
      <c r="D28" s="6"/>
      <c r="E28" s="6"/>
      <c r="F28" s="7">
        <v>13.99</v>
      </c>
      <c r="G28" s="7"/>
      <c r="H28" s="7" t="s">
        <v>57</v>
      </c>
      <c r="I28" s="6" t="s">
        <v>11</v>
      </c>
      <c r="J28" s="13"/>
    </row>
    <row r="29" customHeight="1" spans="1:10">
      <c r="A29" s="20" t="s">
        <v>58</v>
      </c>
      <c r="B29" s="6" t="s">
        <v>10</v>
      </c>
      <c r="C29" s="6" t="str">
        <f>_xlfn.DISPIMG("ID_53FE4ECD01D843F4AFC20C8959FEFB1D",1)</f>
        <v>=DISPIMG("ID_53FE4ECD01D843F4AFC20C8959FEFB1D",1)</v>
      </c>
      <c r="D29" s="6"/>
      <c r="E29" s="6"/>
      <c r="F29" s="7">
        <v>13.99</v>
      </c>
      <c r="G29" s="7"/>
      <c r="H29" s="7" t="s">
        <v>59</v>
      </c>
      <c r="I29" s="6" t="s">
        <v>11</v>
      </c>
      <c r="J29" s="13"/>
    </row>
    <row r="30" customHeight="1" spans="1:10">
      <c r="A30" s="20" t="s">
        <v>60</v>
      </c>
      <c r="B30" s="6" t="s">
        <v>10</v>
      </c>
      <c r="C30" s="6" t="str">
        <f>_xlfn.DISPIMG("ID_D73DCA7AB733447D965D5BAE0068BDBD",1)</f>
        <v>=DISPIMG("ID_D73DCA7AB733447D965D5BAE0068BDBD",1)</v>
      </c>
      <c r="D30" s="6"/>
      <c r="E30" s="6"/>
      <c r="F30" s="7">
        <v>13.99</v>
      </c>
      <c r="G30" s="7"/>
      <c r="H30" s="7" t="s">
        <v>61</v>
      </c>
      <c r="I30" s="6" t="s">
        <v>11</v>
      </c>
      <c r="J30" s="13"/>
    </row>
    <row r="31" customHeight="1" spans="1:10">
      <c r="A31" s="20" t="s">
        <v>62</v>
      </c>
      <c r="B31" s="6" t="s">
        <v>10</v>
      </c>
      <c r="C31" s="6" t="str">
        <f>_xlfn.DISPIMG("ID_586A8A2AEC904DDBB12520E62053B590",1)</f>
        <v>=DISPIMG("ID_586A8A2AEC904DDBB12520E62053B590",1)</v>
      </c>
      <c r="D31" s="6"/>
      <c r="E31" s="6"/>
      <c r="F31" s="7">
        <v>13.99</v>
      </c>
      <c r="G31" s="7"/>
      <c r="H31" s="7" t="s">
        <v>63</v>
      </c>
      <c r="I31" s="6" t="s">
        <v>36</v>
      </c>
      <c r="J31" s="13"/>
    </row>
    <row r="32" customHeight="1" spans="1:10">
      <c r="A32" s="20" t="s">
        <v>64</v>
      </c>
      <c r="B32" s="6" t="s">
        <v>10</v>
      </c>
      <c r="C32" s="6" t="str">
        <f>_xlfn.DISPIMG("ID_F9C5E6A3E58742A3B6E621696CD2F202",1)</f>
        <v>=DISPIMG("ID_F9C5E6A3E58742A3B6E621696CD2F202",1)</v>
      </c>
      <c r="D32" s="6"/>
      <c r="E32" s="6"/>
      <c r="F32" s="7">
        <v>13.99</v>
      </c>
      <c r="G32" s="7"/>
      <c r="H32" s="7" t="s">
        <v>65</v>
      </c>
      <c r="I32" s="6" t="s">
        <v>11</v>
      </c>
      <c r="J32" s="13"/>
    </row>
    <row r="33" customHeight="1" spans="1:10">
      <c r="A33" s="20" t="s">
        <v>66</v>
      </c>
      <c r="B33" s="6" t="s">
        <v>10</v>
      </c>
      <c r="C33" s="6" t="str">
        <f>_xlfn.DISPIMG("ID_D73A654CA3A9456885FC55E144F574AC",1)</f>
        <v>=DISPIMG("ID_D73A654CA3A9456885FC55E144F574AC",1)</v>
      </c>
      <c r="D33" s="6"/>
      <c r="E33" s="6"/>
      <c r="F33" s="7">
        <v>13.99</v>
      </c>
      <c r="G33" s="7"/>
      <c r="H33" s="7" t="s">
        <v>67</v>
      </c>
      <c r="I33" s="6" t="s">
        <v>11</v>
      </c>
      <c r="J33" s="13"/>
    </row>
    <row r="34" customHeight="1" spans="1:10">
      <c r="A34" s="20" t="s">
        <v>68</v>
      </c>
      <c r="B34" s="6" t="s">
        <v>10</v>
      </c>
      <c r="C34" s="6" t="str">
        <f>_xlfn.DISPIMG("ID_5BE9808DD58E4B3992B57BEB7F9DDADE",1)</f>
        <v>=DISPIMG("ID_5BE9808DD58E4B3992B57BEB7F9DDADE",1)</v>
      </c>
      <c r="D34" s="6"/>
      <c r="E34" s="6"/>
      <c r="F34" s="7">
        <v>13.99</v>
      </c>
      <c r="G34" s="7" t="s">
        <v>69</v>
      </c>
      <c r="H34" s="7"/>
      <c r="I34" s="6" t="s">
        <v>11</v>
      </c>
      <c r="J34" s="13"/>
    </row>
    <row r="35" customHeight="1" spans="1:10">
      <c r="A35" s="20" t="s">
        <v>70</v>
      </c>
      <c r="B35" s="6" t="s">
        <v>10</v>
      </c>
      <c r="C35" s="6" t="str">
        <f>_xlfn.DISPIMG("ID_026B05A7F3E5444497DA5124DC7FD9F5",1)</f>
        <v>=DISPIMG("ID_026B05A7F3E5444497DA5124DC7FD9F5",1)</v>
      </c>
      <c r="D35" s="6"/>
      <c r="E35" s="6"/>
      <c r="F35" s="7">
        <v>13.99</v>
      </c>
      <c r="G35" s="7"/>
      <c r="H35" s="7" t="s">
        <v>71</v>
      </c>
      <c r="I35" s="6" t="s">
        <v>11</v>
      </c>
      <c r="J35" s="13"/>
    </row>
    <row r="36" customHeight="1" spans="1:10">
      <c r="A36" s="20" t="s">
        <v>72</v>
      </c>
      <c r="B36" s="6" t="s">
        <v>10</v>
      </c>
      <c r="C36" s="6" t="str">
        <f>_xlfn.DISPIMG("ID_30F4B22057874C3F9D4049C112140419",1)</f>
        <v>=DISPIMG("ID_30F4B22057874C3F9D4049C112140419",1)</v>
      </c>
      <c r="D36" s="6"/>
      <c r="E36" s="6"/>
      <c r="F36" s="7">
        <v>13.99</v>
      </c>
      <c r="G36" s="7"/>
      <c r="H36" s="7">
        <v>55</v>
      </c>
      <c r="I36" s="6" t="s">
        <v>11</v>
      </c>
      <c r="J36" s="13"/>
    </row>
    <row r="37" customHeight="1" spans="1:10">
      <c r="A37" s="20" t="s">
        <v>73</v>
      </c>
      <c r="B37" s="6" t="s">
        <v>10</v>
      </c>
      <c r="C37" s="6" t="str">
        <f>_xlfn.DISPIMG("ID_D8EC8B7B7BB5469DA56135F481A7134A",1)</f>
        <v>=DISPIMG("ID_D8EC8B7B7BB5469DA56135F481A7134A",1)</v>
      </c>
      <c r="D37" s="6"/>
      <c r="E37" s="6"/>
      <c r="F37" s="7">
        <v>13.99</v>
      </c>
      <c r="G37" s="7">
        <v>5</v>
      </c>
      <c r="H37" s="7"/>
      <c r="I37" s="6" t="s">
        <v>11</v>
      </c>
      <c r="J37" s="13"/>
    </row>
    <row r="38" customHeight="1" spans="1:10">
      <c r="A38" s="20" t="s">
        <v>74</v>
      </c>
      <c r="B38" s="6" t="s">
        <v>10</v>
      </c>
      <c r="C38" s="6" t="str">
        <f>_xlfn.DISPIMG("ID_538A542961AF4D84AB3E42D5E5120025",1)</f>
        <v>=DISPIMG("ID_538A542961AF4D84AB3E42D5E5120025",1)</v>
      </c>
      <c r="D38" s="6"/>
      <c r="E38" s="6"/>
      <c r="F38" s="7">
        <v>13.99</v>
      </c>
      <c r="G38" s="7"/>
      <c r="H38" s="7" t="s">
        <v>75</v>
      </c>
      <c r="I38" s="6" t="s">
        <v>36</v>
      </c>
      <c r="J38" s="14"/>
    </row>
    <row r="39" customHeight="1" spans="1:10">
      <c r="A39" s="20" t="s">
        <v>76</v>
      </c>
      <c r="B39" s="6" t="s">
        <v>10</v>
      </c>
      <c r="C39" s="6" t="str">
        <f>_xlfn.DISPIMG("ID_096314FF49D94B0FB792FB4071B20EBF",1)</f>
        <v>=DISPIMG("ID_096314FF49D94B0FB792FB4071B20EBF",1)</v>
      </c>
      <c r="D39" s="6"/>
      <c r="E39" s="6"/>
      <c r="F39" s="7">
        <v>13.99</v>
      </c>
      <c r="G39" s="7" t="s">
        <v>77</v>
      </c>
      <c r="H39" s="7"/>
      <c r="I39" s="6" t="s">
        <v>11</v>
      </c>
      <c r="J39" s="14"/>
    </row>
    <row r="40" customHeight="1" spans="1:10">
      <c r="A40" s="20" t="s">
        <v>78</v>
      </c>
      <c r="B40" s="6" t="s">
        <v>10</v>
      </c>
      <c r="C40" s="6" t="str">
        <f>_xlfn.DISPIMG("ID_CA88DC3A261F47938A260E25AF507C76",1)</f>
        <v>=DISPIMG("ID_CA88DC3A261F47938A260E25AF507C76",1)</v>
      </c>
      <c r="D40" s="6"/>
      <c r="E40" s="6"/>
      <c r="F40" s="7">
        <v>13.99</v>
      </c>
      <c r="G40" s="7"/>
      <c r="H40" s="7" t="s">
        <v>79</v>
      </c>
      <c r="I40" s="6" t="s">
        <v>11</v>
      </c>
      <c r="J40" s="14"/>
    </row>
    <row r="41" customHeight="1" spans="1:10">
      <c r="A41" s="20" t="s">
        <v>80</v>
      </c>
      <c r="B41" s="6" t="s">
        <v>10</v>
      </c>
      <c r="C41" s="6" t="str">
        <f>_xlfn.DISPIMG("ID_44AB7AE9F2FC4E1CA0248D7C9C89408F",1)</f>
        <v>=DISPIMG("ID_44AB7AE9F2FC4E1CA0248D7C9C89408F",1)</v>
      </c>
      <c r="D41" s="6"/>
      <c r="E41" s="6"/>
      <c r="F41" s="7">
        <v>13.99</v>
      </c>
      <c r="G41" s="7"/>
      <c r="H41" s="7" t="s">
        <v>81</v>
      </c>
      <c r="I41" s="6" t="s">
        <v>11</v>
      </c>
      <c r="J41" s="14"/>
    </row>
    <row r="42" customHeight="1" spans="1:10">
      <c r="A42" s="20" t="s">
        <v>82</v>
      </c>
      <c r="B42" s="6" t="s">
        <v>10</v>
      </c>
      <c r="C42" s="6" t="str">
        <f>_xlfn.DISPIMG("ID_D0ADDCE6F508452CB38C512D7367D3D3",1)</f>
        <v>=DISPIMG("ID_D0ADDCE6F508452CB38C512D7367D3D3",1)</v>
      </c>
      <c r="D42" s="6"/>
      <c r="E42" s="6"/>
      <c r="F42" s="7">
        <v>13.99</v>
      </c>
      <c r="G42" s="7"/>
      <c r="H42" s="7" t="s">
        <v>83</v>
      </c>
      <c r="I42" s="6" t="s">
        <v>11</v>
      </c>
      <c r="J42" s="15">
        <f>F6+F7+F8+F9+F10+F11+F12+F13+F14+F15+F16+F17+F18+F19+F20+F21+F22+F23+F24+F25+F26+F27+F28+F29+F30+F31+F32+F33+F34+F35+F36+F37+F38+F39+F40+F41+F42</f>
        <v>517.63</v>
      </c>
    </row>
    <row r="43" customHeight="1" spans="1:10">
      <c r="A43" s="21" t="s">
        <v>84</v>
      </c>
      <c r="B43" s="8" t="s">
        <v>85</v>
      </c>
      <c r="C43" s="8" t="str">
        <f>_xlfn.DISPIMG("ID_F1F1787E7BB743D1A188AB1CBB259B68",1)</f>
        <v>=DISPIMG("ID_F1F1787E7BB743D1A188AB1CBB259B68",1)</v>
      </c>
      <c r="D43" s="8"/>
      <c r="E43" s="8"/>
      <c r="F43" s="9">
        <v>13.99</v>
      </c>
      <c r="G43" s="9"/>
      <c r="H43" s="9">
        <v>42</v>
      </c>
      <c r="I43" s="8" t="s">
        <v>11</v>
      </c>
      <c r="J43" s="13"/>
    </row>
    <row r="44" customHeight="1" spans="1:10">
      <c r="A44" s="21" t="s">
        <v>86</v>
      </c>
      <c r="B44" s="8" t="s">
        <v>85</v>
      </c>
      <c r="C44" s="8" t="str">
        <f>_xlfn.DISPIMG("ID_7825694679904A71B7097EF185B7D28A",1)</f>
        <v>=DISPIMG("ID_7825694679904A71B7097EF185B7D28A",1)</v>
      </c>
      <c r="D44" s="8"/>
      <c r="E44" s="8"/>
      <c r="F44" s="9">
        <v>13.99</v>
      </c>
      <c r="G44" s="9"/>
      <c r="H44" s="9" t="s">
        <v>87</v>
      </c>
      <c r="I44" s="8" t="s">
        <v>11</v>
      </c>
      <c r="J44" s="13"/>
    </row>
    <row r="45" customHeight="1" spans="1:10">
      <c r="A45" s="21" t="s">
        <v>88</v>
      </c>
      <c r="B45" s="8" t="s">
        <v>85</v>
      </c>
      <c r="C45" s="8" t="str">
        <f>_xlfn.DISPIMG("ID_1B14923A8C68482C99C6AA706E4E3F00",1)</f>
        <v>=DISPIMG("ID_1B14923A8C68482C99C6AA706E4E3F00",1)</v>
      </c>
      <c r="D45" s="8"/>
      <c r="E45" s="8"/>
      <c r="F45" s="9">
        <v>13.99</v>
      </c>
      <c r="G45" s="9"/>
      <c r="H45" s="9">
        <v>70</v>
      </c>
      <c r="I45" s="8" t="s">
        <v>11</v>
      </c>
      <c r="J45" s="13"/>
    </row>
    <row r="46" customHeight="1" spans="1:10">
      <c r="A46" s="21" t="s">
        <v>89</v>
      </c>
      <c r="B46" s="8" t="s">
        <v>85</v>
      </c>
      <c r="C46" s="8" t="str">
        <f>_xlfn.DISPIMG("ID_E1C8155BA2F9457D967E157FA6798320",1)</f>
        <v>=DISPIMG("ID_E1C8155BA2F9457D967E157FA6798320",1)</v>
      </c>
      <c r="D46" s="8"/>
      <c r="E46" s="8"/>
      <c r="F46" s="9">
        <v>13.99</v>
      </c>
      <c r="G46" s="9" t="s">
        <v>90</v>
      </c>
      <c r="H46" s="9"/>
      <c r="I46" s="8" t="s">
        <v>11</v>
      </c>
      <c r="J46" s="13"/>
    </row>
    <row r="47" customHeight="1" spans="1:10">
      <c r="A47" s="21" t="s">
        <v>91</v>
      </c>
      <c r="B47" s="8" t="s">
        <v>85</v>
      </c>
      <c r="C47" s="8" t="str">
        <f>_xlfn.DISPIMG("ID_D31D9DC61DD642108192BF380C7AA78B",1)</f>
        <v>=DISPIMG("ID_D31D9DC61DD642108192BF380C7AA78B",1)</v>
      </c>
      <c r="D47" s="8"/>
      <c r="E47" s="8"/>
      <c r="F47" s="9">
        <v>13.99</v>
      </c>
      <c r="G47" s="9"/>
      <c r="H47" s="9">
        <v>561</v>
      </c>
      <c r="I47" s="8" t="s">
        <v>36</v>
      </c>
      <c r="J47" s="13"/>
    </row>
    <row r="48" customHeight="1" spans="1:10">
      <c r="A48" s="21" t="s">
        <v>92</v>
      </c>
      <c r="B48" s="8" t="s">
        <v>85</v>
      </c>
      <c r="C48" s="8" t="str">
        <f>_xlfn.DISPIMG("ID_0ED1C48DE41042C182B41A1E0FB6B557",1)</f>
        <v>=DISPIMG("ID_0ED1C48DE41042C182B41A1E0FB6B557",1)</v>
      </c>
      <c r="D48" s="8"/>
      <c r="E48" s="8"/>
      <c r="F48" s="9">
        <v>13.99</v>
      </c>
      <c r="G48" s="9" t="s">
        <v>93</v>
      </c>
      <c r="H48" s="9"/>
      <c r="I48" s="8" t="s">
        <v>11</v>
      </c>
      <c r="J48" s="13"/>
    </row>
    <row r="49" customHeight="1" spans="1:10">
      <c r="A49" s="21" t="s">
        <v>94</v>
      </c>
      <c r="B49" s="8" t="s">
        <v>85</v>
      </c>
      <c r="C49" s="8" t="str">
        <f>_xlfn.DISPIMG("ID_ED6B0E071F314081B76F466FE0E031DF",1)</f>
        <v>=DISPIMG("ID_ED6B0E071F314081B76F466FE0E031DF",1)</v>
      </c>
      <c r="D49" s="8"/>
      <c r="E49" s="8"/>
      <c r="F49" s="9">
        <v>13.99</v>
      </c>
      <c r="G49" s="9">
        <v>35</v>
      </c>
      <c r="H49" s="9"/>
      <c r="I49" s="8" t="s">
        <v>11</v>
      </c>
      <c r="J49" s="13"/>
    </row>
    <row r="50" customHeight="1" spans="1:10">
      <c r="A50" s="21" t="s">
        <v>95</v>
      </c>
      <c r="B50" s="8" t="s">
        <v>85</v>
      </c>
      <c r="C50" s="8" t="str">
        <f>_xlfn.DISPIMG("ID_2FE18E21449E451BBE83C4FCAF55DC4E",1)</f>
        <v>=DISPIMG("ID_2FE18E21449E451BBE83C4FCAF55DC4E",1)</v>
      </c>
      <c r="D50" s="8"/>
      <c r="E50" s="8"/>
      <c r="F50" s="9">
        <v>13.99</v>
      </c>
      <c r="G50" s="9">
        <v>1.25</v>
      </c>
      <c r="H50" s="9"/>
      <c r="I50" s="8" t="s">
        <v>11</v>
      </c>
      <c r="J50" s="13"/>
    </row>
    <row r="51" customHeight="1" spans="1:10">
      <c r="A51" s="21" t="s">
        <v>96</v>
      </c>
      <c r="B51" s="8" t="s">
        <v>85</v>
      </c>
      <c r="C51" s="8" t="str">
        <f>_xlfn.DISPIMG("ID_BDED03E48B744B108A20B9B02F32B2F6",1)</f>
        <v>=DISPIMG("ID_BDED03E48B744B108A20B9B02F32B2F6",1)</v>
      </c>
      <c r="D51" s="8"/>
      <c r="E51" s="8"/>
      <c r="F51" s="9">
        <v>13.99</v>
      </c>
      <c r="G51" s="9">
        <v>3</v>
      </c>
      <c r="H51" s="9"/>
      <c r="I51" s="8" t="s">
        <v>11</v>
      </c>
      <c r="J51" s="13"/>
    </row>
    <row r="52" customHeight="1" spans="1:10">
      <c r="A52" s="21" t="s">
        <v>97</v>
      </c>
      <c r="B52" s="8" t="s">
        <v>85</v>
      </c>
      <c r="C52" s="8" t="str">
        <f>_xlfn.DISPIMG("ID_E06595B6E4F542789C11AC29437FA1F0",1)</f>
        <v>=DISPIMG("ID_E06595B6E4F542789C11AC29437FA1F0",1)</v>
      </c>
      <c r="D52" s="8"/>
      <c r="E52" s="8"/>
      <c r="F52" s="9">
        <v>13.99</v>
      </c>
      <c r="G52" s="9">
        <v>3</v>
      </c>
      <c r="H52" s="9"/>
      <c r="I52" s="8" t="s">
        <v>11</v>
      </c>
      <c r="J52" s="16">
        <f>F43+F44+F45+F46+F47+F48+F49+F50+F51+F52</f>
        <v>139.9</v>
      </c>
    </row>
    <row r="53" customHeight="1" spans="1:10">
      <c r="A53" s="22" t="s">
        <v>98</v>
      </c>
      <c r="B53" s="10" t="s">
        <v>99</v>
      </c>
      <c r="C53" s="10"/>
      <c r="D53" s="10"/>
      <c r="E53" s="10"/>
      <c r="F53" s="11">
        <v>13.99</v>
      </c>
      <c r="G53" s="11"/>
      <c r="H53" s="11"/>
      <c r="I53" s="10"/>
      <c r="J53" s="13"/>
    </row>
    <row r="54" customHeight="1" spans="1:10">
      <c r="A54" s="22" t="s">
        <v>100</v>
      </c>
      <c r="B54" s="10" t="s">
        <v>99</v>
      </c>
      <c r="C54" s="10"/>
      <c r="D54" s="10"/>
      <c r="E54" s="10"/>
      <c r="F54" s="11">
        <v>13.99</v>
      </c>
      <c r="G54" s="11"/>
      <c r="H54" s="11"/>
      <c r="I54" s="10"/>
      <c r="J54" s="13"/>
    </row>
    <row r="55" customHeight="1" spans="1:10">
      <c r="A55" s="22" t="s">
        <v>101</v>
      </c>
      <c r="B55" s="10" t="s">
        <v>99</v>
      </c>
      <c r="C55" s="10"/>
      <c r="D55" s="10"/>
      <c r="E55" s="10"/>
      <c r="F55" s="11">
        <v>13.99</v>
      </c>
      <c r="G55" s="11"/>
      <c r="H55" s="11"/>
      <c r="I55" s="10"/>
      <c r="J55" s="13"/>
    </row>
    <row r="56" customHeight="1" spans="1:10">
      <c r="A56" s="22" t="s">
        <v>102</v>
      </c>
      <c r="B56" s="10" t="s">
        <v>99</v>
      </c>
      <c r="C56" s="10"/>
      <c r="D56" s="10"/>
      <c r="E56" s="10"/>
      <c r="F56" s="11">
        <v>13.99</v>
      </c>
      <c r="G56" s="11"/>
      <c r="H56" s="11"/>
      <c r="I56" s="10"/>
      <c r="J56" s="13"/>
    </row>
    <row r="57" customHeight="1" spans="1:10">
      <c r="A57" s="22" t="s">
        <v>103</v>
      </c>
      <c r="B57" s="10" t="s">
        <v>99</v>
      </c>
      <c r="C57" s="10"/>
      <c r="D57" s="10"/>
      <c r="E57" s="10"/>
      <c r="F57" s="11">
        <v>13.99</v>
      </c>
      <c r="G57" s="11"/>
      <c r="H57" s="11"/>
      <c r="I57" s="10"/>
      <c r="J57" s="13"/>
    </row>
    <row r="58" customHeight="1" spans="1:10">
      <c r="A58" s="22" t="s">
        <v>104</v>
      </c>
      <c r="B58" s="10" t="s">
        <v>99</v>
      </c>
      <c r="C58" s="10"/>
      <c r="D58" s="10"/>
      <c r="E58" s="10"/>
      <c r="F58" s="11">
        <v>13.99</v>
      </c>
      <c r="G58" s="11"/>
      <c r="H58" s="11"/>
      <c r="I58" s="10"/>
      <c r="J58" s="13"/>
    </row>
    <row r="59" customHeight="1" spans="1:10">
      <c r="A59" s="22" t="s">
        <v>105</v>
      </c>
      <c r="B59" s="10" t="s">
        <v>99</v>
      </c>
      <c r="C59" s="10"/>
      <c r="D59" s="10"/>
      <c r="E59" s="10"/>
      <c r="F59" s="11">
        <v>13.99</v>
      </c>
      <c r="G59" s="11"/>
      <c r="H59" s="11"/>
      <c r="I59" s="10"/>
      <c r="J59" s="13"/>
    </row>
    <row r="60" customHeight="1" spans="1:10">
      <c r="A60" s="22" t="s">
        <v>106</v>
      </c>
      <c r="B60" s="10" t="s">
        <v>99</v>
      </c>
      <c r="C60" s="10"/>
      <c r="D60" s="10"/>
      <c r="E60" s="10"/>
      <c r="F60" s="11">
        <v>13.99</v>
      </c>
      <c r="G60" s="11"/>
      <c r="H60" s="11"/>
      <c r="I60" s="10"/>
      <c r="J60" s="13"/>
    </row>
    <row r="61" customHeight="1" spans="1:10">
      <c r="A61" s="22" t="s">
        <v>107</v>
      </c>
      <c r="B61" s="10" t="s">
        <v>99</v>
      </c>
      <c r="C61" s="10"/>
      <c r="D61" s="10"/>
      <c r="E61" s="10"/>
      <c r="F61" s="11">
        <v>13.99</v>
      </c>
      <c r="G61" s="11"/>
      <c r="H61" s="11"/>
      <c r="I61" s="10"/>
      <c r="J61" s="13"/>
    </row>
    <row r="62" customHeight="1" spans="1:10">
      <c r="A62" s="22" t="s">
        <v>108</v>
      </c>
      <c r="B62" s="10" t="s">
        <v>99</v>
      </c>
      <c r="C62" s="10"/>
      <c r="D62" s="10"/>
      <c r="E62" s="10"/>
      <c r="F62" s="11">
        <v>13.99</v>
      </c>
      <c r="G62" s="11"/>
      <c r="H62" s="11"/>
      <c r="I62" s="10"/>
      <c r="J62" s="13"/>
    </row>
    <row r="63" customHeight="1" spans="1:10">
      <c r="A63" s="22" t="s">
        <v>109</v>
      </c>
      <c r="B63" s="10" t="s">
        <v>99</v>
      </c>
      <c r="C63" s="10"/>
      <c r="D63" s="10"/>
      <c r="E63" s="10"/>
      <c r="F63" s="11">
        <v>13.99</v>
      </c>
      <c r="G63" s="11"/>
      <c r="H63" s="11"/>
      <c r="I63" s="10"/>
      <c r="J63" s="13"/>
    </row>
    <row r="64" customHeight="1" spans="1:10">
      <c r="A64" s="22" t="s">
        <v>110</v>
      </c>
      <c r="B64" s="10" t="s">
        <v>99</v>
      </c>
      <c r="C64" s="10"/>
      <c r="D64" s="10"/>
      <c r="E64" s="10"/>
      <c r="F64" s="11">
        <v>13.99</v>
      </c>
      <c r="G64" s="11"/>
      <c r="H64" s="11"/>
      <c r="I64" s="10"/>
      <c r="J64" s="13"/>
    </row>
    <row r="65" customHeight="1" spans="1:10">
      <c r="A65" s="22" t="s">
        <v>111</v>
      </c>
      <c r="B65" s="10" t="s">
        <v>99</v>
      </c>
      <c r="C65" s="10"/>
      <c r="D65" s="10"/>
      <c r="E65" s="10"/>
      <c r="F65" s="11">
        <v>13.99</v>
      </c>
      <c r="G65" s="11"/>
      <c r="H65" s="11"/>
      <c r="I65" s="10"/>
      <c r="J65" s="13"/>
    </row>
    <row r="66" customHeight="1" spans="1:10">
      <c r="A66" s="22" t="s">
        <v>112</v>
      </c>
      <c r="B66" s="10" t="s">
        <v>99</v>
      </c>
      <c r="C66" s="10"/>
      <c r="D66" s="10"/>
      <c r="E66" s="10"/>
      <c r="F66" s="11">
        <v>13.99</v>
      </c>
      <c r="G66" s="11"/>
      <c r="H66" s="11"/>
      <c r="I66" s="10"/>
      <c r="J66" s="13"/>
    </row>
    <row r="67" customHeight="1" spans="1:10">
      <c r="A67" s="22" t="s">
        <v>113</v>
      </c>
      <c r="B67" s="10" t="s">
        <v>99</v>
      </c>
      <c r="C67" s="10"/>
      <c r="D67" s="10"/>
      <c r="E67" s="10"/>
      <c r="F67" s="11">
        <v>13.99</v>
      </c>
      <c r="G67" s="11"/>
      <c r="H67" s="11"/>
      <c r="I67" s="10"/>
      <c r="J67" s="13"/>
    </row>
    <row r="68" customHeight="1" spans="1:10">
      <c r="A68" s="22" t="s">
        <v>114</v>
      </c>
      <c r="B68" s="10" t="s">
        <v>99</v>
      </c>
      <c r="C68" s="10"/>
      <c r="D68" s="10"/>
      <c r="E68" s="10"/>
      <c r="F68" s="11">
        <v>13.99</v>
      </c>
      <c r="G68" s="11"/>
      <c r="H68" s="11"/>
      <c r="I68" s="10"/>
      <c r="J68" s="13"/>
    </row>
    <row r="69" customHeight="1" spans="1:10">
      <c r="A69" s="22" t="s">
        <v>115</v>
      </c>
      <c r="B69" s="10" t="s">
        <v>99</v>
      </c>
      <c r="C69" s="10"/>
      <c r="D69" s="10"/>
      <c r="E69" s="10"/>
      <c r="F69" s="11">
        <v>13.99</v>
      </c>
      <c r="G69" s="11"/>
      <c r="H69" s="11"/>
      <c r="I69" s="10"/>
      <c r="J69" s="13"/>
    </row>
    <row r="70" customHeight="1" spans="1:10">
      <c r="A70" s="22" t="s">
        <v>116</v>
      </c>
      <c r="B70" s="10" t="s">
        <v>99</v>
      </c>
      <c r="C70" s="10"/>
      <c r="D70" s="10"/>
      <c r="E70" s="10"/>
      <c r="F70" s="11">
        <v>13.99</v>
      </c>
      <c r="G70" s="11"/>
      <c r="H70" s="11"/>
      <c r="I70" s="10"/>
      <c r="J70" s="13"/>
    </row>
    <row r="71" customHeight="1" spans="1:10">
      <c r="A71" s="22" t="s">
        <v>117</v>
      </c>
      <c r="B71" s="10" t="s">
        <v>99</v>
      </c>
      <c r="C71" s="10"/>
      <c r="D71" s="10"/>
      <c r="E71" s="10"/>
      <c r="F71" s="11">
        <v>13.99</v>
      </c>
      <c r="G71" s="11"/>
      <c r="H71" s="11"/>
      <c r="I71" s="10"/>
      <c r="J71" s="13"/>
    </row>
    <row r="72" customHeight="1" spans="1:10">
      <c r="A72" s="22" t="s">
        <v>118</v>
      </c>
      <c r="B72" s="10" t="s">
        <v>99</v>
      </c>
      <c r="C72" s="10"/>
      <c r="D72" s="10"/>
      <c r="E72" s="10"/>
      <c r="F72" s="11">
        <v>13.99</v>
      </c>
      <c r="G72" s="11"/>
      <c r="H72" s="11"/>
      <c r="I72" s="10"/>
      <c r="J72" s="13"/>
    </row>
    <row r="73" customHeight="1" spans="1:10">
      <c r="A73" s="22" t="s">
        <v>119</v>
      </c>
      <c r="B73" s="10" t="s">
        <v>99</v>
      </c>
      <c r="C73" s="10"/>
      <c r="D73" s="10"/>
      <c r="E73" s="10"/>
      <c r="F73" s="11">
        <v>13.99</v>
      </c>
      <c r="G73" s="11"/>
      <c r="H73" s="11"/>
      <c r="I73" s="10"/>
      <c r="J73" s="13"/>
    </row>
    <row r="74" customHeight="1" spans="1:10">
      <c r="A74" s="22" t="s">
        <v>120</v>
      </c>
      <c r="B74" s="10" t="s">
        <v>99</v>
      </c>
      <c r="C74" s="10"/>
      <c r="D74" s="10"/>
      <c r="E74" s="10"/>
      <c r="F74" s="11">
        <v>13.99</v>
      </c>
      <c r="G74" s="11"/>
      <c r="H74" s="11"/>
      <c r="I74" s="10"/>
      <c r="J74" s="13"/>
    </row>
    <row r="75" customHeight="1" spans="1:10">
      <c r="A75" s="22" t="s">
        <v>121</v>
      </c>
      <c r="B75" s="10" t="s">
        <v>99</v>
      </c>
      <c r="C75" s="10"/>
      <c r="D75" s="10"/>
      <c r="E75" s="10"/>
      <c r="F75" s="11">
        <v>13.99</v>
      </c>
      <c r="G75" s="11"/>
      <c r="H75" s="11"/>
      <c r="I75" s="10"/>
      <c r="J75" s="13"/>
    </row>
    <row r="76" customHeight="1" spans="1:10">
      <c r="A76" s="22" t="s">
        <v>122</v>
      </c>
      <c r="B76" s="10" t="s">
        <v>99</v>
      </c>
      <c r="C76" s="10"/>
      <c r="D76" s="10"/>
      <c r="E76" s="10"/>
      <c r="F76" s="11">
        <v>13.99</v>
      </c>
      <c r="G76" s="11"/>
      <c r="H76" s="11"/>
      <c r="I76" s="10"/>
      <c r="J76" s="13"/>
    </row>
    <row r="77" customHeight="1" spans="1:10">
      <c r="A77" s="22" t="s">
        <v>123</v>
      </c>
      <c r="B77" s="10" t="s">
        <v>99</v>
      </c>
      <c r="C77" s="10"/>
      <c r="D77" s="10"/>
      <c r="E77" s="10"/>
      <c r="F77" s="11">
        <v>13.99</v>
      </c>
      <c r="G77" s="11"/>
      <c r="H77" s="11"/>
      <c r="I77" s="10"/>
      <c r="J77" s="13"/>
    </row>
    <row r="78" customHeight="1" spans="1:10">
      <c r="A78" s="22" t="s">
        <v>124</v>
      </c>
      <c r="B78" s="10" t="s">
        <v>99</v>
      </c>
      <c r="C78" s="10"/>
      <c r="D78" s="10"/>
      <c r="E78" s="10"/>
      <c r="F78" s="11">
        <v>13.99</v>
      </c>
      <c r="G78" s="11"/>
      <c r="H78" s="11"/>
      <c r="I78" s="10"/>
      <c r="J78" s="13"/>
    </row>
    <row r="79" customHeight="1" spans="1:10">
      <c r="A79" s="22" t="s">
        <v>125</v>
      </c>
      <c r="B79" s="10" t="s">
        <v>99</v>
      </c>
      <c r="C79" s="10"/>
      <c r="D79" s="10"/>
      <c r="E79" s="10"/>
      <c r="F79" s="11">
        <v>13.99</v>
      </c>
      <c r="G79" s="11"/>
      <c r="H79" s="11"/>
      <c r="I79" s="10"/>
      <c r="J79" s="13"/>
    </row>
    <row r="80" customHeight="1" spans="1:10">
      <c r="A80" s="22" t="s">
        <v>126</v>
      </c>
      <c r="B80" s="10" t="s">
        <v>99</v>
      </c>
      <c r="C80" s="10"/>
      <c r="D80" s="10"/>
      <c r="E80" s="10"/>
      <c r="F80" s="11">
        <v>13.99</v>
      </c>
      <c r="G80" s="11"/>
      <c r="H80" s="11"/>
      <c r="I80" s="10"/>
      <c r="J80" s="13"/>
    </row>
    <row r="81" customHeight="1" spans="1:10">
      <c r="A81" s="22" t="s">
        <v>127</v>
      </c>
      <c r="B81" s="10" t="s">
        <v>99</v>
      </c>
      <c r="C81" s="10"/>
      <c r="D81" s="10"/>
      <c r="E81" s="10"/>
      <c r="F81" s="11">
        <v>13.99</v>
      </c>
      <c r="G81" s="11"/>
      <c r="H81" s="11"/>
      <c r="I81" s="10"/>
      <c r="J81" s="13"/>
    </row>
    <row r="82" customHeight="1" spans="1:10">
      <c r="A82" s="22" t="s">
        <v>128</v>
      </c>
      <c r="B82" s="10" t="s">
        <v>99</v>
      </c>
      <c r="C82" s="10"/>
      <c r="D82" s="10"/>
      <c r="E82" s="10"/>
      <c r="F82" s="11">
        <v>13.99</v>
      </c>
      <c r="G82" s="11"/>
      <c r="H82" s="11"/>
      <c r="I82" s="10"/>
      <c r="J82" s="13"/>
    </row>
    <row r="83" customHeight="1" spans="1:10">
      <c r="A83" s="22" t="s">
        <v>129</v>
      </c>
      <c r="B83" s="10" t="s">
        <v>99</v>
      </c>
      <c r="C83" s="10"/>
      <c r="D83" s="10"/>
      <c r="E83" s="10"/>
      <c r="F83" s="11">
        <v>13.99</v>
      </c>
      <c r="G83" s="11"/>
      <c r="H83" s="11"/>
      <c r="I83" s="10"/>
      <c r="J83" s="13"/>
    </row>
    <row r="84" customHeight="1" spans="1:10">
      <c r="A84" s="22" t="s">
        <v>130</v>
      </c>
      <c r="B84" s="10" t="s">
        <v>99</v>
      </c>
      <c r="C84" s="10"/>
      <c r="D84" s="10"/>
      <c r="E84" s="10"/>
      <c r="F84" s="11">
        <v>13.99</v>
      </c>
      <c r="G84" s="11"/>
      <c r="H84" s="11"/>
      <c r="I84" s="10"/>
      <c r="J84" s="13"/>
    </row>
    <row r="85" customHeight="1" spans="1:10">
      <c r="A85" s="22" t="s">
        <v>131</v>
      </c>
      <c r="B85" s="10" t="s">
        <v>99</v>
      </c>
      <c r="C85" s="10"/>
      <c r="D85" s="10"/>
      <c r="E85" s="10"/>
      <c r="F85" s="11">
        <v>13.99</v>
      </c>
      <c r="G85" s="11"/>
      <c r="H85" s="11"/>
      <c r="I85" s="10"/>
      <c r="J85" s="13"/>
    </row>
    <row r="86" customHeight="1" spans="1:10">
      <c r="A86" s="22" t="s">
        <v>132</v>
      </c>
      <c r="B86" s="10" t="s">
        <v>99</v>
      </c>
      <c r="C86" s="10"/>
      <c r="D86" s="10"/>
      <c r="E86" s="10"/>
      <c r="F86" s="11">
        <v>13.99</v>
      </c>
      <c r="G86" s="11"/>
      <c r="H86" s="11"/>
      <c r="I86" s="10"/>
      <c r="J86" s="13"/>
    </row>
    <row r="87" customHeight="1" spans="1:10">
      <c r="A87" s="22" t="s">
        <v>133</v>
      </c>
      <c r="B87" s="10" t="s">
        <v>99</v>
      </c>
      <c r="C87" s="10"/>
      <c r="D87" s="10"/>
      <c r="E87" s="10"/>
      <c r="F87" s="11">
        <v>13.99</v>
      </c>
      <c r="G87" s="11"/>
      <c r="H87" s="11"/>
      <c r="I87" s="10"/>
      <c r="J87" s="13"/>
    </row>
    <row r="88" customHeight="1" spans="1:10">
      <c r="A88" s="22" t="s">
        <v>133</v>
      </c>
      <c r="B88" s="10" t="s">
        <v>99</v>
      </c>
      <c r="C88" s="10"/>
      <c r="D88" s="10"/>
      <c r="E88" s="10"/>
      <c r="F88" s="11">
        <v>13.99</v>
      </c>
      <c r="G88" s="11"/>
      <c r="H88" s="11"/>
      <c r="I88" s="10"/>
      <c r="J88" s="13"/>
    </row>
    <row r="89" customHeight="1" spans="1:10">
      <c r="A89" s="22" t="s">
        <v>134</v>
      </c>
      <c r="B89" s="10" t="s">
        <v>99</v>
      </c>
      <c r="C89" s="10"/>
      <c r="D89" s="10"/>
      <c r="E89" s="10"/>
      <c r="F89" s="11">
        <v>13.99</v>
      </c>
      <c r="G89" s="11"/>
      <c r="H89" s="11"/>
      <c r="I89" s="10"/>
      <c r="J89" s="13"/>
    </row>
    <row r="90" customHeight="1" spans="1:10">
      <c r="A90" s="22" t="s">
        <v>135</v>
      </c>
      <c r="B90" s="10" t="s">
        <v>99</v>
      </c>
      <c r="C90" s="10"/>
      <c r="D90" s="10"/>
      <c r="E90" s="10"/>
      <c r="F90" s="11">
        <v>13.99</v>
      </c>
      <c r="G90" s="11"/>
      <c r="H90" s="11"/>
      <c r="I90" s="10"/>
      <c r="J90" s="13"/>
    </row>
    <row r="91" customHeight="1" spans="1:10">
      <c r="A91" s="22" t="s">
        <v>136</v>
      </c>
      <c r="B91" s="10" t="s">
        <v>99</v>
      </c>
      <c r="C91" s="10"/>
      <c r="D91" s="10"/>
      <c r="E91" s="10"/>
      <c r="F91" s="11">
        <v>13.99</v>
      </c>
      <c r="G91" s="11"/>
      <c r="H91" s="11"/>
      <c r="I91" s="10"/>
      <c r="J91" s="13"/>
    </row>
    <row r="92" customHeight="1" spans="1:10">
      <c r="A92" s="22" t="s">
        <v>137</v>
      </c>
      <c r="B92" s="10" t="s">
        <v>99</v>
      </c>
      <c r="C92" s="10"/>
      <c r="D92" s="10"/>
      <c r="E92" s="10"/>
      <c r="F92" s="11">
        <v>13.99</v>
      </c>
      <c r="G92" s="11"/>
      <c r="H92" s="11"/>
      <c r="I92" s="10"/>
      <c r="J92" s="13"/>
    </row>
    <row r="93" customHeight="1" spans="1:10">
      <c r="A93" s="22" t="s">
        <v>138</v>
      </c>
      <c r="B93" s="10" t="s">
        <v>99</v>
      </c>
      <c r="C93" s="10"/>
      <c r="D93" s="10"/>
      <c r="E93" s="10"/>
      <c r="F93" s="11">
        <v>13.99</v>
      </c>
      <c r="G93" s="11"/>
      <c r="H93" s="11"/>
      <c r="I93" s="10"/>
      <c r="J93" s="13"/>
    </row>
    <row r="94" customHeight="1" spans="1:10">
      <c r="A94" s="22" t="s">
        <v>139</v>
      </c>
      <c r="B94" s="10" t="s">
        <v>99</v>
      </c>
      <c r="C94" s="10"/>
      <c r="D94" s="10"/>
      <c r="E94" s="10"/>
      <c r="F94" s="11">
        <v>13.99</v>
      </c>
      <c r="G94" s="11"/>
      <c r="H94" s="11"/>
      <c r="I94" s="10"/>
      <c r="J94" s="13"/>
    </row>
    <row r="95" customHeight="1" spans="1:10">
      <c r="A95" s="22" t="s">
        <v>140</v>
      </c>
      <c r="B95" s="10" t="s">
        <v>99</v>
      </c>
      <c r="C95" s="10"/>
      <c r="D95" s="10"/>
      <c r="E95" s="10"/>
      <c r="F95" s="11">
        <v>13.99</v>
      </c>
      <c r="G95" s="11"/>
      <c r="H95" s="11" t="s">
        <v>141</v>
      </c>
      <c r="I95" s="10"/>
      <c r="J95" s="13"/>
    </row>
    <row r="96" customHeight="1" spans="1:10">
      <c r="A96" s="22" t="s">
        <v>142</v>
      </c>
      <c r="B96" s="10" t="s">
        <v>99</v>
      </c>
      <c r="C96" s="10"/>
      <c r="D96" s="10"/>
      <c r="E96" s="10"/>
      <c r="F96" s="11">
        <v>13.99</v>
      </c>
      <c r="G96" s="11"/>
      <c r="H96" s="11"/>
      <c r="I96" s="10"/>
      <c r="J96" s="13"/>
    </row>
    <row r="97" customHeight="1" spans="1:10">
      <c r="A97" s="22" t="s">
        <v>143</v>
      </c>
      <c r="B97" s="10" t="s">
        <v>99</v>
      </c>
      <c r="C97" s="10"/>
      <c r="D97" s="10"/>
      <c r="E97" s="10"/>
      <c r="F97" s="11">
        <v>13.99</v>
      </c>
      <c r="G97" s="11"/>
      <c r="H97" s="11"/>
      <c r="I97" s="10"/>
      <c r="J97" s="13"/>
    </row>
    <row r="98" customHeight="1" spans="1:10">
      <c r="A98" s="22" t="s">
        <v>144</v>
      </c>
      <c r="B98" s="10" t="s">
        <v>99</v>
      </c>
      <c r="C98" s="10"/>
      <c r="D98" s="10"/>
      <c r="E98" s="10"/>
      <c r="F98" s="11">
        <v>13.99</v>
      </c>
      <c r="G98" s="11"/>
      <c r="H98" s="11"/>
      <c r="I98" s="10"/>
      <c r="J98" s="13"/>
    </row>
    <row r="99" customHeight="1" spans="1:10">
      <c r="A99" s="22" t="s">
        <v>145</v>
      </c>
      <c r="B99" s="10" t="s">
        <v>99</v>
      </c>
      <c r="C99" s="10"/>
      <c r="D99" s="10"/>
      <c r="E99" s="10"/>
      <c r="F99" s="11">
        <v>13.99</v>
      </c>
      <c r="G99" s="11"/>
      <c r="H99" s="11"/>
      <c r="I99" s="10"/>
      <c r="J99" s="13"/>
    </row>
    <row r="100" customHeight="1" spans="1:10">
      <c r="A100" s="22" t="s">
        <v>146</v>
      </c>
      <c r="B100" s="10" t="s">
        <v>99</v>
      </c>
      <c r="C100" s="10"/>
      <c r="D100" s="10"/>
      <c r="E100" s="10"/>
      <c r="F100" s="11">
        <v>13.99</v>
      </c>
      <c r="G100" s="11"/>
      <c r="H100" s="11"/>
      <c r="I100" s="10"/>
      <c r="J100" s="13"/>
    </row>
    <row r="101" customHeight="1" spans="1:10">
      <c r="A101" s="22" t="s">
        <v>147</v>
      </c>
      <c r="B101" s="10" t="s">
        <v>99</v>
      </c>
      <c r="C101" s="10"/>
      <c r="D101" s="10"/>
      <c r="E101" s="10"/>
      <c r="F101" s="11">
        <v>13.99</v>
      </c>
      <c r="G101" s="11"/>
      <c r="H101" s="11"/>
      <c r="I101" s="10"/>
      <c r="J101" s="13"/>
    </row>
    <row r="102" customHeight="1" spans="1:10">
      <c r="A102" s="22" t="s">
        <v>148</v>
      </c>
      <c r="B102" s="10" t="s">
        <v>99</v>
      </c>
      <c r="C102" s="10"/>
      <c r="D102" s="10"/>
      <c r="E102" s="10"/>
      <c r="F102" s="11">
        <v>13.99</v>
      </c>
      <c r="G102" s="11"/>
      <c r="H102" s="11"/>
      <c r="I102" s="10"/>
      <c r="J102" s="19">
        <f>F53+F54+F55+F56+F57+F58+F59+F60+F61+F62+F63+F64+F65+F66+F67+F68+F69+F70+F71+F72++F73+F74+F75+F76+F77+F78+F79+F80+F81+F82+F83+F84+F85+F86+F87+F88+F89+F90+F91+F92+F93+F94+F95+F96+F97+F98+F99+F100+F101+F102</f>
        <v>699.5</v>
      </c>
    </row>
    <row r="103" customHeight="1" spans="1:9">
      <c r="A103" s="17"/>
      <c r="B103" s="17"/>
      <c r="C103" s="17"/>
      <c r="D103" s="17"/>
      <c r="E103" s="17"/>
      <c r="F103" s="18"/>
      <c r="G103" s="18"/>
      <c r="H103" s="18"/>
      <c r="I103" s="17"/>
    </row>
    <row r="104" customHeight="1" spans="5:6">
      <c r="E104" s="17"/>
      <c r="F104" s="18"/>
    </row>
    <row r="105" customHeight="1" spans="5:6">
      <c r="E105" s="17"/>
      <c r="F105" s="18"/>
    </row>
    <row r="106" customHeight="1" spans="5:6">
      <c r="E106" s="17"/>
      <c r="F106" s="18"/>
    </row>
    <row r="107" customHeight="1" spans="5:6">
      <c r="E107" s="17"/>
      <c r="F107" s="18"/>
    </row>
    <row r="108" customHeight="1" spans="5:6">
      <c r="E108" s="17"/>
      <c r="F108" s="18"/>
    </row>
    <row r="109" customHeight="1" spans="5:6">
      <c r="E109" s="17"/>
      <c r="F109" s="18"/>
    </row>
    <row r="110" customHeight="1" spans="5:6">
      <c r="E110" s="17"/>
      <c r="F110" s="18"/>
    </row>
    <row r="111" customHeight="1" spans="5:6">
      <c r="E111" s="17"/>
      <c r="F111" s="18"/>
    </row>
    <row r="112" customHeight="1" spans="5:6">
      <c r="E112" s="17"/>
      <c r="F112" s="18"/>
    </row>
    <row r="113" customHeight="1" spans="5:6">
      <c r="E113" s="17"/>
      <c r="F113" s="18"/>
    </row>
    <row r="114" customHeight="1" spans="5:6">
      <c r="E114" s="17"/>
      <c r="F114" s="18"/>
    </row>
    <row r="115" customHeight="1" spans="5:6">
      <c r="E115" s="17"/>
      <c r="F115" s="18"/>
    </row>
    <row r="116" customHeight="1" spans="5:6">
      <c r="E116" s="17"/>
      <c r="F116" s="18"/>
    </row>
    <row r="117" customHeight="1" spans="5:6">
      <c r="E117" s="17"/>
      <c r="F117" s="18"/>
    </row>
    <row r="118" customHeight="1" spans="5:6">
      <c r="E118" s="17"/>
      <c r="F118" s="18"/>
    </row>
    <row r="119" customHeight="1" spans="5:6">
      <c r="E119" s="17"/>
      <c r="F119" s="18"/>
    </row>
  </sheetData>
  <autoFilter ref="A1:J102">
    <extLst/>
  </autoFilter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Spreadsheets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HARLE</dc:creator>
  <cp:lastModifiedBy>HARLE</cp:lastModifiedBy>
  <dcterms:created xsi:type="dcterms:W3CDTF">2024-10-03T08:27:00Z</dcterms:created>
  <dcterms:modified xsi:type="dcterms:W3CDTF">2024-10-04T14:27:36Z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88D41AF4A96F46FB8278087C95183B9F_13</vt:lpwstr>
  </property>
  <property fmtid="{D5CDD505-2E9C-101B-9397-08002B2CF9AE}" pid="3" name="KSOProductBuildVer">
    <vt:lpwstr>1033-12.2.0.13472</vt:lpwstr>
  </property>
</Properties>
</file>